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itrix Files/Shared Folders/MAIN - SHARED PROJECTS/LALA/2023 Renewal/LALA Ancillary/"/>
    </mc:Choice>
  </mc:AlternateContent>
  <xr:revisionPtr revIDLastSave="0" documentId="13_ncr:1_{F3977FC2-D81B-C142-83DE-C453EE87082D}" xr6:coauthVersionLast="47" xr6:coauthVersionMax="47" xr10:uidLastSave="{00000000-0000-0000-0000-000000000000}"/>
  <bookViews>
    <workbookView xWindow="-35280" yWindow="-340" windowWidth="29320" windowHeight="21100" tabRatio="905" xr2:uid="{00000000-000D-0000-FFFF-FFFF00000000}"/>
  </bookViews>
  <sheets>
    <sheet name="SUMMARY" sheetId="16" r:id="rId1"/>
    <sheet name="DENTAL PPO" sheetId="1" r:id="rId2"/>
    <sheet name="DENTAL HMO" sheetId="18" r:id="rId3"/>
    <sheet name="VISION" sheetId="2" r:id="rId4"/>
    <sheet name="BASIC LIFE-ER PAID" sheetId="4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6" l="1"/>
  <c r="D9" i="16"/>
  <c r="D8" i="16"/>
  <c r="D7" i="16"/>
  <c r="C10" i="16"/>
  <c r="C9" i="16"/>
  <c r="C8" i="16"/>
  <c r="C7" i="16"/>
  <c r="D11" i="4"/>
  <c r="D25" i="1"/>
  <c r="B17" i="2"/>
  <c r="B18" i="2"/>
  <c r="B19" i="2"/>
  <c r="B16" i="2"/>
  <c r="B18" i="18"/>
  <c r="B19" i="18"/>
  <c r="B20" i="18"/>
  <c r="B17" i="18"/>
  <c r="B19" i="1"/>
  <c r="B20" i="1"/>
  <c r="B21" i="1"/>
  <c r="B18" i="1"/>
  <c r="B10" i="4"/>
  <c r="B10" i="16" s="1"/>
  <c r="B8" i="4"/>
  <c r="C8" i="4"/>
  <c r="D8" i="4"/>
  <c r="D18" i="18"/>
  <c r="D19" i="18"/>
  <c r="D20" i="18"/>
  <c r="D17" i="18"/>
  <c r="D19" i="1"/>
  <c r="D20" i="1"/>
  <c r="D21" i="1"/>
  <c r="D18" i="1"/>
  <c r="D17" i="2"/>
  <c r="D18" i="2"/>
  <c r="D19" i="2"/>
  <c r="D16" i="2"/>
  <c r="C17" i="2"/>
  <c r="C18" i="2"/>
  <c r="C19" i="2"/>
  <c r="C16" i="2"/>
  <c r="D10" i="4"/>
  <c r="D21" i="2" l="1"/>
  <c r="D22" i="18"/>
  <c r="D24" i="1"/>
  <c r="C17" i="18"/>
  <c r="C18" i="18"/>
  <c r="C19" i="18"/>
  <c r="C20" i="18"/>
  <c r="D13" i="16" l="1"/>
  <c r="B22" i="18"/>
  <c r="B8" i="16" s="1"/>
  <c r="C22" i="18"/>
  <c r="D23" i="18" l="1"/>
  <c r="D24" i="18" s="1"/>
  <c r="C23" i="18"/>
  <c r="C19" i="1"/>
  <c r="C20" i="1"/>
  <c r="C21" i="1"/>
  <c r="C18" i="1"/>
  <c r="C24" i="18" l="1"/>
  <c r="C21" i="2"/>
  <c r="C24" i="1"/>
  <c r="D26" i="1" s="1"/>
  <c r="C10" i="4" l="1"/>
  <c r="D13" i="4" l="1"/>
  <c r="D12" i="4"/>
  <c r="C13" i="16"/>
  <c r="C11" i="4"/>
  <c r="C13" i="4" l="1"/>
  <c r="C12" i="4"/>
  <c r="B21" i="2"/>
  <c r="B24" i="1"/>
  <c r="B9" i="16" l="1"/>
  <c r="D22" i="2"/>
  <c r="D23" i="2" s="1"/>
  <c r="C25" i="1"/>
  <c r="C26" i="1" s="1"/>
  <c r="B7" i="16"/>
  <c r="C22" i="2"/>
  <c r="B13" i="16" l="1"/>
  <c r="C14" i="16" s="1"/>
  <c r="C15" i="16" s="1"/>
  <c r="D14" i="16"/>
  <c r="D15" i="16" s="1"/>
  <c r="C23" i="2"/>
</calcChain>
</file>

<file path=xl/sharedStrings.xml><?xml version="1.0" encoding="utf-8"?>
<sst xmlns="http://schemas.openxmlformats.org/spreadsheetml/2006/main" count="212" uniqueCount="94">
  <si>
    <t>% Difference</t>
    <phoneticPr fontId="1" type="noConversion"/>
  </si>
  <si>
    <t>Basic Care (fillings, simple extractions)</t>
    <phoneticPr fontId="1" type="noConversion"/>
  </si>
  <si>
    <t>Major Care (dentures, crowns)</t>
    <phoneticPr fontId="1" type="noConversion"/>
  </si>
  <si>
    <t xml:space="preserve"> </t>
    <phoneticPr fontId="1" type="noConversion"/>
  </si>
  <si>
    <t>EMPLOYEE RATE DATA</t>
    <phoneticPr fontId="1" type="noConversion"/>
  </si>
  <si>
    <t>Exam</t>
    <phoneticPr fontId="1" type="noConversion"/>
  </si>
  <si>
    <t># of EE Covered</t>
    <phoneticPr fontId="1" type="noConversion"/>
  </si>
  <si>
    <t>Total Life Volume</t>
    <phoneticPr fontId="1" type="noConversion"/>
  </si>
  <si>
    <t>Plan Name</t>
    <phoneticPr fontId="1" type="noConversion"/>
  </si>
  <si>
    <t>Frequency (Exam / Lenses / Frames)</t>
    <phoneticPr fontId="1" type="noConversion"/>
  </si>
  <si>
    <t>Employee Only</t>
    <phoneticPr fontId="1" type="noConversion"/>
  </si>
  <si>
    <t>Family</t>
    <phoneticPr fontId="1" type="noConversion"/>
  </si>
  <si>
    <t>Assumptions</t>
    <phoneticPr fontId="1" type="noConversion"/>
  </si>
  <si>
    <t>Materials Copay</t>
    <phoneticPr fontId="1" type="noConversion"/>
  </si>
  <si>
    <t>Retail Frame / Contact Allowance</t>
    <phoneticPr fontId="1" type="noConversion"/>
  </si>
  <si>
    <t>HIGH-LEVEL COST ANALYSIS</t>
    <phoneticPr fontId="1" type="noConversion"/>
  </si>
  <si>
    <t>RECOMMENDATIONS</t>
    <phoneticPr fontId="1" type="noConversion"/>
  </si>
  <si>
    <t>Monthly Cost</t>
    <phoneticPr fontId="1" type="noConversion"/>
  </si>
  <si>
    <t>SUMMARY</t>
    <phoneticPr fontId="1" type="noConversion"/>
  </si>
  <si>
    <t>MONTHLY COSTS</t>
    <phoneticPr fontId="1" type="noConversion"/>
  </si>
  <si>
    <t>All quotes reflect only In-Network level benefits unless otherwise requested. For illustration purposes only. Final rates, product offerings, and acceptability are determined by the insurance carrier.</t>
    <phoneticPr fontId="1" type="noConversion"/>
  </si>
  <si>
    <t>Monthly Cost</t>
    <phoneticPr fontId="1" type="noConversion"/>
  </si>
  <si>
    <t>Calendar Year Max Benefit</t>
    <phoneticPr fontId="1" type="noConversion"/>
  </si>
  <si>
    <t>Deductible In-Network (Single / Family)</t>
    <phoneticPr fontId="1" type="noConversion"/>
  </si>
  <si>
    <t xml:space="preserve"> </t>
  </si>
  <si>
    <t>Employee + Spouse</t>
  </si>
  <si>
    <t>Employee + Child(ren)</t>
  </si>
  <si>
    <t>VISION PLAN</t>
  </si>
  <si>
    <t>Carrier</t>
  </si>
  <si>
    <t>GUARDIAN</t>
  </si>
  <si>
    <t>BASIC LIFE - 100% EMPLOYER PAID</t>
  </si>
  <si>
    <t>MONTHLY COSTS</t>
  </si>
  <si>
    <t>BENEFIT</t>
  </si>
  <si>
    <t>COST ANALYSIS</t>
  </si>
  <si>
    <t>• Benefits were quoted on an apples-to-apples basis for comparison whenever possible</t>
  </si>
  <si>
    <t xml:space="preserve"> • Please refer to tabs below for detailed plan &amp; rate comparisons</t>
  </si>
  <si>
    <t>CURRENT</t>
  </si>
  <si>
    <t>Orthodontics Lifetime Max / Coverage</t>
  </si>
  <si>
    <t>Employee + Child</t>
  </si>
  <si>
    <t>Enrollment by Tier</t>
  </si>
  <si>
    <t>Employee + Child (1)</t>
  </si>
  <si>
    <t>PREPARED BY: SAFEGUARD</t>
  </si>
  <si>
    <t>Safeguard  |  171 E. Thousand Oaks Blvd., Ste. 208  |  Thousand Oaks, CA 91360  |  Tel:(877) 234-7616  |  Fax: (818) 475-5225</t>
  </si>
  <si>
    <t>Employee + 2 / Family</t>
  </si>
  <si>
    <t xml:space="preserve">VISION </t>
  </si>
  <si>
    <t xml:space="preserve">BASIC LIFE / AD&amp;D </t>
  </si>
  <si>
    <t>• Enrollment per tier was calculated based on most recent enrollment data</t>
  </si>
  <si>
    <t>Preventive/Diagnostic Care</t>
  </si>
  <si>
    <t>$50/$150</t>
  </si>
  <si>
    <t>Annual Difference</t>
  </si>
  <si>
    <t>Monthly Difference</t>
  </si>
  <si>
    <t>DENTAL PPO 1500</t>
  </si>
  <si>
    <t>VSP/Full Feature - Choice C</t>
  </si>
  <si>
    <t>$130/$130</t>
  </si>
  <si>
    <t>EAP</t>
  </si>
  <si>
    <t>• EAP (Employee Assistance Program) included at no cost</t>
  </si>
  <si>
    <t>None</t>
  </si>
  <si>
    <t>Orthodontic Services</t>
  </si>
  <si>
    <t>No copay</t>
  </si>
  <si>
    <t>Periodic Oral Evaluation</t>
    <phoneticPr fontId="1" type="noConversion"/>
  </si>
  <si>
    <t>Diagnostic</t>
    <phoneticPr fontId="1" type="noConversion"/>
  </si>
  <si>
    <t>DENTAL HMO (DHMO)</t>
  </si>
  <si>
    <t>DENTAL PPO</t>
  </si>
  <si>
    <t>DENTAL HMO</t>
  </si>
  <si>
    <t>Managed Dental Care N500</t>
  </si>
  <si>
    <t>12/12/12/12</t>
  </si>
  <si>
    <t>$50,000 Life / AD&amp;D Employer Paid</t>
  </si>
  <si>
    <t>Cost of $50K Life+AD&amp;D Per Covered EE</t>
  </si>
  <si>
    <t>RENEWAL</t>
  </si>
  <si>
    <t>$1495 children / $2195 adults</t>
  </si>
  <si>
    <t>DentalGuard 2000 - Value Plan VZ</t>
  </si>
  <si>
    <t>INCLUDED AT NO COST</t>
  </si>
  <si>
    <t>PRINCIPAL</t>
  </si>
  <si>
    <t>ANTHEM BLUE CROSS</t>
  </si>
  <si>
    <t>Dental Net 3000B-1</t>
  </si>
  <si>
    <t>MONTHLY COST</t>
  </si>
  <si>
    <t>MONTHLY DIFFERENCE</t>
  </si>
  <si>
    <t>ANNUAL DIFFERENCE</t>
  </si>
  <si>
    <t>$1695 children / $1895 adults</t>
  </si>
  <si>
    <t>• Guardian Dental has a robust carrier network so members will have access to a wide selection of providers</t>
  </si>
  <si>
    <t>• Guardian Vision plan utilizes the VSP network, the largest network in the USA</t>
  </si>
  <si>
    <t>Bronze PPO 100/80/50 Active 50/1500 MAC E&amp;P Basic CH Ortho (5FKX)</t>
  </si>
  <si>
    <t>Dental Net 3000D-1 w/o implants (3T8E)</t>
  </si>
  <si>
    <t>BLUE SHIELD</t>
  </si>
  <si>
    <t xml:space="preserve">SG 51-100 Silver DPPO/$1500/MAC/Adult+Child Ortho					</t>
  </si>
  <si>
    <t xml:space="preserve">VOL Full Service B $20/$20 12/12/24 $130/$130 (4C0S)			</t>
  </si>
  <si>
    <r>
      <t>12/12/12/</t>
    </r>
    <r>
      <rPr>
        <sz val="12"/>
        <color rgb="FFFF0000"/>
        <rFont val="Arial"/>
        <family val="2"/>
      </rPr>
      <t>24</t>
    </r>
  </si>
  <si>
    <t>$120/$120</t>
  </si>
  <si>
    <t>Ultimate Vision for Small Business 10/25/120 12/12/12 (Grps 51-100)</t>
  </si>
  <si>
    <t>BLLUE SHIELD</t>
  </si>
  <si>
    <t>• Benefits were quoted with a 9/1/23 effective date</t>
  </si>
  <si>
    <t>• As a result, we would recommend maintaining coverage with Guardian</t>
  </si>
  <si>
    <t>LALA - 2023 ANCILLARY BENEFITS ANALYSIS</t>
  </si>
  <si>
    <t>• Guardian offered a rate pass (no rate changes) for the 2023-2024 plan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</si>
</sst>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"/>
    <numFmt numFmtId="165" formatCode="&quot;$&quot;#,##0"/>
    <numFmt numFmtId="166" formatCode="&quot;$&quot;#,##0.00"/>
  </numFmts>
  <fonts count="32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Verdana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0"/>
      <name val="Verdana"/>
      <family val="2"/>
    </font>
    <font>
      <b/>
      <u/>
      <sz val="9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Verdana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5D9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8B42"/>
        <bgColor indexed="64"/>
      </patternFill>
    </fill>
  </fills>
  <borders count="47">
    <border>
      <left/>
      <right/>
      <top/>
      <bottom/>
      <diagonal/>
    </border>
    <border>
      <left style="medium">
        <color rgb="FF7A96DF"/>
      </left>
      <right style="medium">
        <color rgb="FF7A96DF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44" fontId="13" fillId="0" borderId="0" applyFont="0" applyFill="0" applyBorder="0" applyAlignment="0" applyProtection="0"/>
    <xf numFmtId="0" fontId="14" fillId="6" borderId="1">
      <alignment horizontal="center" vertical="top" wrapText="1"/>
    </xf>
    <xf numFmtId="9" fontId="13" fillId="0" borderId="0" applyFont="0" applyFill="0" applyBorder="0" applyAlignment="0" applyProtection="0"/>
    <xf numFmtId="0" fontId="15" fillId="0" borderId="0"/>
    <xf numFmtId="0" fontId="15" fillId="0" borderId="0"/>
    <xf numFmtId="44" fontId="1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</cellStyleXfs>
  <cellXfs count="24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5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0" fontId="6" fillId="4" borderId="2" xfId="9" applyFont="1" applyFill="1" applyBorder="1" applyAlignment="1">
      <alignment horizontal="left" vertical="center"/>
    </xf>
    <xf numFmtId="0" fontId="6" fillId="0" borderId="2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21" fillId="0" borderId="0" xfId="9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6" fontId="5" fillId="0" borderId="1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2" fillId="0" borderId="12" xfId="1" applyFont="1" applyBorder="1" applyAlignment="1">
      <alignment horizontal="right" vertical="center" wrapText="1"/>
    </xf>
    <xf numFmtId="0" fontId="2" fillId="9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9" borderId="23" xfId="0" applyFont="1" applyFill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0" fontId="2" fillId="0" borderId="26" xfId="1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7" xfId="1" applyFont="1" applyBorder="1" applyAlignment="1">
      <alignment horizontal="right" vertical="center" wrapText="1"/>
    </xf>
    <xf numFmtId="0" fontId="2" fillId="0" borderId="28" xfId="1" applyFont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 wrapText="1"/>
    </xf>
    <xf numFmtId="0" fontId="2" fillId="0" borderId="14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7" fillId="0" borderId="10" xfId="0" applyFont="1" applyBorder="1"/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" xfId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/>
    </xf>
    <xf numFmtId="0" fontId="2" fillId="0" borderId="13" xfId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0" fontId="10" fillId="3" borderId="10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166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4" borderId="21" xfId="9" applyFill="1" applyBorder="1" applyAlignment="1">
      <alignment vertical="center"/>
    </xf>
    <xf numFmtId="0" fontId="13" fillId="4" borderId="22" xfId="9" applyFill="1" applyBorder="1" applyAlignment="1">
      <alignment vertical="center"/>
    </xf>
    <xf numFmtId="0" fontId="6" fillId="4" borderId="3" xfId="9" applyFont="1" applyFill="1" applyBorder="1" applyAlignment="1">
      <alignment vertical="center"/>
    </xf>
    <xf numFmtId="0" fontId="7" fillId="5" borderId="8" xfId="9" applyFont="1" applyFill="1" applyBorder="1" applyAlignment="1">
      <alignment vertical="center"/>
    </xf>
    <xf numFmtId="0" fontId="7" fillId="5" borderId="9" xfId="9" applyFont="1" applyFill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 wrapText="1"/>
    </xf>
    <xf numFmtId="0" fontId="9" fillId="5" borderId="7" xfId="9" applyFont="1" applyFill="1" applyBorder="1" applyAlignment="1">
      <alignment vertical="center"/>
    </xf>
    <xf numFmtId="0" fontId="10" fillId="3" borderId="7" xfId="9" applyFont="1" applyFill="1" applyBorder="1" applyAlignment="1">
      <alignment vertical="center"/>
    </xf>
    <xf numFmtId="0" fontId="8" fillId="3" borderId="8" xfId="9" applyFont="1" applyFill="1" applyBorder="1" applyAlignment="1">
      <alignment vertical="center"/>
    </xf>
    <xf numFmtId="0" fontId="11" fillId="4" borderId="10" xfId="9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166" fontId="5" fillId="0" borderId="37" xfId="0" applyNumberFormat="1" applyFont="1" applyBorder="1" applyAlignment="1">
      <alignment horizontal="center" vertical="center"/>
    </xf>
    <xf numFmtId="0" fontId="6" fillId="8" borderId="4" xfId="9" applyFont="1" applyFill="1" applyBorder="1" applyAlignment="1">
      <alignment vertical="center"/>
    </xf>
    <xf numFmtId="0" fontId="13" fillId="8" borderId="0" xfId="9" applyFill="1"/>
    <xf numFmtId="0" fontId="13" fillId="8" borderId="0" xfId="9" applyFill="1" applyAlignment="1">
      <alignment vertical="center"/>
    </xf>
    <xf numFmtId="0" fontId="4" fillId="8" borderId="0" xfId="9" applyFont="1" applyFill="1" applyAlignment="1">
      <alignment vertical="center"/>
    </xf>
    <xf numFmtId="0" fontId="5" fillId="8" borderId="0" xfId="9" applyFont="1" applyFill="1" applyAlignment="1">
      <alignment vertical="center"/>
    </xf>
    <xf numFmtId="0" fontId="6" fillId="8" borderId="0" xfId="9" applyFont="1" applyFill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6" fontId="5" fillId="0" borderId="31" xfId="0" applyNumberFormat="1" applyFont="1" applyBorder="1" applyAlignment="1">
      <alignment horizontal="center" vertical="center"/>
    </xf>
    <xf numFmtId="0" fontId="2" fillId="0" borderId="13" xfId="10" applyFont="1" applyBorder="1" applyAlignment="1">
      <alignment horizontal="right" vertical="center" wrapText="1"/>
    </xf>
    <xf numFmtId="0" fontId="2" fillId="0" borderId="12" xfId="10" applyFont="1" applyBorder="1" applyAlignment="1">
      <alignment horizontal="right" vertical="center" wrapText="1"/>
    </xf>
    <xf numFmtId="0" fontId="2" fillId="0" borderId="11" xfId="10" applyFont="1" applyBorder="1" applyAlignment="1">
      <alignment horizontal="righ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0" borderId="12" xfId="11" applyFont="1" applyBorder="1" applyAlignment="1">
      <alignment horizontal="right" vertical="center" wrapText="1"/>
    </xf>
    <xf numFmtId="0" fontId="2" fillId="9" borderId="10" xfId="0" applyFont="1" applyFill="1" applyBorder="1" applyAlignment="1">
      <alignment horizontal="center" vertical="center"/>
    </xf>
    <xf numFmtId="164" fontId="23" fillId="11" borderId="23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vertical="center"/>
    </xf>
    <xf numFmtId="166" fontId="5" fillId="0" borderId="30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6" fontId="18" fillId="0" borderId="34" xfId="0" applyNumberFormat="1" applyFont="1" applyBorder="1" applyAlignment="1">
      <alignment horizontal="center" vertical="center" wrapText="1"/>
    </xf>
    <xf numFmtId="0" fontId="24" fillId="0" borderId="0" xfId="0" applyFont="1"/>
    <xf numFmtId="0" fontId="18" fillId="0" borderId="16" xfId="0" applyFont="1" applyBorder="1" applyAlignment="1">
      <alignment horizontal="center" vertical="center" wrapText="1"/>
    </xf>
    <xf numFmtId="0" fontId="6" fillId="8" borderId="2" xfId="9" applyFont="1" applyFill="1" applyBorder="1" applyAlignment="1">
      <alignment vertical="center"/>
    </xf>
    <xf numFmtId="0" fontId="26" fillId="8" borderId="0" xfId="9" applyFont="1" applyFill="1"/>
    <xf numFmtId="0" fontId="25" fillId="9" borderId="7" xfId="9" applyFont="1" applyFill="1" applyBorder="1" applyAlignment="1">
      <alignment horizontal="center" vertical="center"/>
    </xf>
    <xf numFmtId="164" fontId="28" fillId="11" borderId="23" xfId="1" applyNumberFormat="1" applyFont="1" applyFill="1" applyBorder="1" applyAlignment="1">
      <alignment horizontal="center" vertical="center" wrapText="1"/>
    </xf>
    <xf numFmtId="0" fontId="26" fillId="8" borderId="0" xfId="0" applyFont="1" applyFill="1"/>
    <xf numFmtId="0" fontId="25" fillId="8" borderId="0" xfId="9" applyFont="1" applyFill="1"/>
    <xf numFmtId="0" fontId="25" fillId="0" borderId="0" xfId="9" applyFont="1"/>
    <xf numFmtId="0" fontId="25" fillId="4" borderId="32" xfId="9" applyFont="1" applyFill="1" applyBorder="1" applyAlignment="1">
      <alignment horizontal="right" vertical="center"/>
    </xf>
    <xf numFmtId="165" fontId="6" fillId="4" borderId="28" xfId="3" applyNumberFormat="1" applyFont="1" applyFill="1" applyBorder="1" applyAlignment="1">
      <alignment horizontal="center" vertical="center"/>
    </xf>
    <xf numFmtId="0" fontId="25" fillId="4" borderId="11" xfId="9" applyFont="1" applyFill="1" applyBorder="1" applyAlignment="1">
      <alignment horizontal="right" vertical="center"/>
    </xf>
    <xf numFmtId="0" fontId="25" fillId="4" borderId="12" xfId="9" applyFont="1" applyFill="1" applyBorder="1" applyAlignment="1">
      <alignment horizontal="right" vertical="center"/>
    </xf>
    <xf numFmtId="165" fontId="6" fillId="4" borderId="26" xfId="9" applyNumberFormat="1" applyFont="1" applyFill="1" applyBorder="1" applyAlignment="1">
      <alignment horizontal="center" vertical="center"/>
    </xf>
    <xf numFmtId="0" fontId="25" fillId="4" borderId="14" xfId="9" applyFont="1" applyFill="1" applyBorder="1" applyAlignment="1">
      <alignment horizontal="right" vertical="center"/>
    </xf>
    <xf numFmtId="165" fontId="6" fillId="4" borderId="27" xfId="9" applyNumberFormat="1" applyFont="1" applyFill="1" applyBorder="1" applyAlignment="1">
      <alignment horizontal="center" vertical="center"/>
    </xf>
    <xf numFmtId="0" fontId="25" fillId="9" borderId="4" xfId="9" applyFont="1" applyFill="1" applyBorder="1" applyAlignment="1">
      <alignment horizontal="center" vertical="center"/>
    </xf>
    <xf numFmtId="0" fontId="29" fillId="8" borderId="0" xfId="9" applyFont="1" applyFill="1"/>
    <xf numFmtId="0" fontId="6" fillId="8" borderId="5" xfId="9" applyFont="1" applyFill="1" applyBorder="1" applyAlignment="1">
      <alignment vertical="center"/>
    </xf>
    <xf numFmtId="0" fontId="6" fillId="8" borderId="6" xfId="9" applyFont="1" applyFill="1" applyBorder="1" applyAlignment="1">
      <alignment vertical="center"/>
    </xf>
    <xf numFmtId="9" fontId="26" fillId="8" borderId="0" xfId="5" applyFont="1" applyFill="1"/>
    <xf numFmtId="8" fontId="18" fillId="0" borderId="17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9" fontId="18" fillId="0" borderId="2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66" fontId="18" fillId="0" borderId="26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66" fontId="5" fillId="0" borderId="29" xfId="0" applyNumberFormat="1" applyFont="1" applyBorder="1" applyAlignment="1">
      <alignment horizontal="center" vertical="center" wrapText="1"/>
    </xf>
    <xf numFmtId="166" fontId="22" fillId="9" borderId="26" xfId="0" applyNumberFormat="1" applyFont="1" applyFill="1" applyBorder="1" applyAlignment="1">
      <alignment horizontal="center" vertical="center"/>
    </xf>
    <xf numFmtId="166" fontId="22" fillId="9" borderId="29" xfId="0" applyNumberFormat="1" applyFont="1" applyFill="1" applyBorder="1" applyAlignment="1">
      <alignment horizontal="center" vertical="center"/>
    </xf>
    <xf numFmtId="0" fontId="25" fillId="4" borderId="4" xfId="9" applyFont="1" applyFill="1" applyBorder="1" applyAlignment="1">
      <alignment horizontal="right" vertical="center"/>
    </xf>
    <xf numFmtId="0" fontId="25" fillId="4" borderId="26" xfId="9" applyFont="1" applyFill="1" applyBorder="1" applyAlignment="1">
      <alignment horizontal="right" vertical="center"/>
    </xf>
    <xf numFmtId="165" fontId="25" fillId="7" borderId="36" xfId="9" applyNumberFormat="1" applyFont="1" applyFill="1" applyBorder="1" applyAlignment="1">
      <alignment horizontal="center" vertical="center"/>
    </xf>
    <xf numFmtId="165" fontId="25" fillId="7" borderId="39" xfId="9" applyNumberFormat="1" applyFont="1" applyFill="1" applyBorder="1" applyAlignment="1">
      <alignment horizontal="center" vertical="center"/>
    </xf>
    <xf numFmtId="165" fontId="25" fillId="8" borderId="36" xfId="9" applyNumberFormat="1" applyFont="1" applyFill="1" applyBorder="1" applyAlignment="1">
      <alignment horizontal="center" vertical="center"/>
    </xf>
    <xf numFmtId="165" fontId="25" fillId="8" borderId="26" xfId="9" applyNumberFormat="1" applyFont="1" applyFill="1" applyBorder="1" applyAlignment="1">
      <alignment horizontal="center" vertical="center"/>
    </xf>
    <xf numFmtId="165" fontId="25" fillId="8" borderId="25" xfId="9" applyNumberFormat="1" applyFont="1" applyFill="1" applyBorder="1" applyAlignment="1">
      <alignment horizontal="center" vertical="center"/>
    </xf>
    <xf numFmtId="164" fontId="12" fillId="12" borderId="23" xfId="1" applyNumberFormat="1" applyFont="1" applyFill="1" applyBorder="1" applyAlignment="1">
      <alignment horizontal="center" vertical="center" wrapText="1"/>
    </xf>
    <xf numFmtId="164" fontId="23" fillId="13" borderId="23" xfId="1" applyNumberFormat="1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5" borderId="10" xfId="9" applyFont="1" applyFill="1" applyBorder="1" applyAlignment="1">
      <alignment vertical="center"/>
    </xf>
    <xf numFmtId="0" fontId="7" fillId="5" borderId="21" xfId="9" applyFont="1" applyFill="1" applyBorder="1" applyAlignment="1">
      <alignment vertical="center"/>
    </xf>
    <xf numFmtId="0" fontId="7" fillId="5" borderId="22" xfId="9" applyFont="1" applyFill="1" applyBorder="1" applyAlignment="1">
      <alignment vertical="center"/>
    </xf>
    <xf numFmtId="0" fontId="8" fillId="3" borderId="22" xfId="9" applyFont="1" applyFill="1" applyBorder="1" applyAlignment="1">
      <alignment vertical="center"/>
    </xf>
    <xf numFmtId="164" fontId="27" fillId="12" borderId="23" xfId="1" applyNumberFormat="1" applyFont="1" applyFill="1" applyBorder="1" applyAlignment="1">
      <alignment horizontal="center" vertical="center" wrapText="1"/>
    </xf>
    <xf numFmtId="164" fontId="28" fillId="13" borderId="23" xfId="1" applyNumberFormat="1" applyFont="1" applyFill="1" applyBorder="1" applyAlignment="1">
      <alignment horizontal="center" vertical="center" wrapText="1"/>
    </xf>
    <xf numFmtId="166" fontId="5" fillId="0" borderId="40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165" fontId="18" fillId="0" borderId="26" xfId="0" applyNumberFormat="1" applyFont="1" applyBorder="1" applyAlignment="1">
      <alignment horizontal="center" vertical="center" wrapText="1"/>
    </xf>
    <xf numFmtId="9" fontId="18" fillId="0" borderId="26" xfId="5" applyFont="1" applyFill="1" applyBorder="1" applyAlignment="1">
      <alignment horizontal="center" vertical="center" wrapText="1"/>
    </xf>
    <xf numFmtId="9" fontId="18" fillId="0" borderId="26" xfId="0" applyNumberFormat="1" applyFont="1" applyBorder="1" applyAlignment="1">
      <alignment horizontal="center" vertical="center" wrapText="1"/>
    </xf>
    <xf numFmtId="6" fontId="18" fillId="0" borderId="26" xfId="0" applyNumberFormat="1" applyFont="1" applyBorder="1" applyAlignment="1">
      <alignment horizontal="center" vertical="center" wrapText="1"/>
    </xf>
    <xf numFmtId="6" fontId="18" fillId="0" borderId="29" xfId="0" applyNumberFormat="1" applyFont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/>
    </xf>
    <xf numFmtId="8" fontId="5" fillId="0" borderId="28" xfId="0" applyNumberFormat="1" applyFont="1" applyBorder="1" applyAlignment="1">
      <alignment horizontal="center" vertical="center"/>
    </xf>
    <xf numFmtId="8" fontId="5" fillId="0" borderId="26" xfId="0" applyNumberFormat="1" applyFont="1" applyBorder="1" applyAlignment="1">
      <alignment horizontal="center" vertical="center"/>
    </xf>
    <xf numFmtId="8" fontId="5" fillId="0" borderId="27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166" fontId="5" fillId="0" borderId="25" xfId="0" applyNumberFormat="1" applyFont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166" fontId="5" fillId="0" borderId="29" xfId="0" applyNumberFormat="1" applyFont="1" applyBorder="1" applyAlignment="1">
      <alignment horizontal="center" vertical="center"/>
    </xf>
    <xf numFmtId="166" fontId="5" fillId="9" borderId="12" xfId="0" applyNumberFormat="1" applyFont="1" applyFill="1" applyBorder="1" applyAlignment="1">
      <alignment horizontal="center" vertical="center"/>
    </xf>
    <xf numFmtId="166" fontId="5" fillId="9" borderId="13" xfId="0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9" borderId="11" xfId="0" applyNumberFormat="1" applyFont="1" applyFill="1" applyBorder="1" applyAlignment="1">
      <alignment horizontal="center" vertical="center"/>
    </xf>
    <xf numFmtId="166" fontId="5" fillId="9" borderId="14" xfId="0" applyNumberFormat="1" applyFont="1" applyFill="1" applyBorder="1" applyAlignment="1">
      <alignment horizontal="center" vertical="center"/>
    </xf>
    <xf numFmtId="164" fontId="18" fillId="0" borderId="33" xfId="1" applyNumberFormat="1" applyFont="1" applyBorder="1" applyAlignment="1">
      <alignment horizontal="center" vertical="center" wrapText="1"/>
    </xf>
    <xf numFmtId="6" fontId="18" fillId="0" borderId="18" xfId="0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164" fontId="18" fillId="0" borderId="25" xfId="1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164" fontId="23" fillId="11" borderId="36" xfId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9" fontId="30" fillId="10" borderId="26" xfId="0" applyNumberFormat="1" applyFont="1" applyFill="1" applyBorder="1" applyAlignment="1">
      <alignment horizontal="center" vertical="center" wrapText="1"/>
    </xf>
    <xf numFmtId="0" fontId="31" fillId="4" borderId="3" xfId="9" applyFont="1" applyFill="1" applyBorder="1" applyAlignment="1">
      <alignment vertical="center"/>
    </xf>
    <xf numFmtId="0" fontId="31" fillId="8" borderId="0" xfId="9" applyFont="1" applyFill="1" applyAlignment="1">
      <alignment vertical="center"/>
    </xf>
    <xf numFmtId="0" fontId="31" fillId="0" borderId="0" xfId="9" applyFont="1" applyAlignment="1">
      <alignment vertical="center"/>
    </xf>
    <xf numFmtId="0" fontId="31" fillId="4" borderId="2" xfId="9" applyFont="1" applyFill="1" applyBorder="1" applyAlignment="1">
      <alignment horizontal="left" vertical="center"/>
    </xf>
    <xf numFmtId="9" fontId="6" fillId="8" borderId="0" xfId="5" applyFont="1" applyFill="1" applyAlignment="1">
      <alignment vertical="center"/>
    </xf>
    <xf numFmtId="0" fontId="31" fillId="8" borderId="2" xfId="9" applyFont="1" applyFill="1" applyBorder="1" applyAlignment="1">
      <alignment horizontal="left" vertical="center"/>
    </xf>
    <xf numFmtId="0" fontId="12" fillId="8" borderId="3" xfId="9" applyFont="1" applyFill="1" applyBorder="1" applyAlignment="1">
      <alignment vertical="center"/>
    </xf>
    <xf numFmtId="0" fontId="18" fillId="8" borderId="0" xfId="9" applyFont="1" applyFill="1" applyAlignment="1">
      <alignment vertical="center"/>
    </xf>
    <xf numFmtId="0" fontId="18" fillId="0" borderId="0" xfId="9" applyFont="1" applyAlignment="1">
      <alignment vertical="center"/>
    </xf>
    <xf numFmtId="6" fontId="22" fillId="10" borderId="18" xfId="0" applyNumberFormat="1" applyFont="1" applyFill="1" applyBorder="1" applyAlignment="1">
      <alignment horizontal="center" vertical="center" wrapText="1"/>
    </xf>
    <xf numFmtId="0" fontId="25" fillId="4" borderId="6" xfId="9" applyFont="1" applyFill="1" applyBorder="1" applyAlignment="1">
      <alignment horizontal="center" vertical="center"/>
    </xf>
    <xf numFmtId="166" fontId="5" fillId="0" borderId="44" xfId="0" applyNumberFormat="1" applyFont="1" applyBorder="1" applyAlignment="1">
      <alignment horizontal="center" vertical="center"/>
    </xf>
    <xf numFmtId="166" fontId="5" fillId="0" borderId="45" xfId="0" applyNumberFormat="1" applyFont="1" applyBorder="1" applyAlignment="1">
      <alignment horizontal="center" vertical="center"/>
    </xf>
    <xf numFmtId="166" fontId="5" fillId="9" borderId="25" xfId="0" applyNumberFormat="1" applyFont="1" applyFill="1" applyBorder="1" applyAlignment="1">
      <alignment horizontal="center" vertical="center"/>
    </xf>
    <xf numFmtId="166" fontId="5" fillId="9" borderId="29" xfId="0" applyNumberFormat="1" applyFont="1" applyFill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0" borderId="41" xfId="0" applyNumberFormat="1" applyFont="1" applyBorder="1" applyAlignment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 wrapText="1"/>
    </xf>
    <xf numFmtId="166" fontId="5" fillId="0" borderId="43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0" fontId="25" fillId="4" borderId="36" xfId="9" applyFont="1" applyFill="1" applyBorder="1" applyAlignment="1">
      <alignment horizontal="center" vertical="center"/>
    </xf>
    <xf numFmtId="166" fontId="22" fillId="9" borderId="28" xfId="0" applyNumberFormat="1" applyFont="1" applyFill="1" applyBorder="1" applyAlignment="1">
      <alignment horizontal="center" vertical="center"/>
    </xf>
    <xf numFmtId="8" fontId="18" fillId="0" borderId="36" xfId="0" applyNumberFormat="1" applyFont="1" applyBorder="1" applyAlignment="1">
      <alignment horizontal="center" vertical="center"/>
    </xf>
    <xf numFmtId="0" fontId="25" fillId="4" borderId="4" xfId="9" applyFont="1" applyFill="1" applyBorder="1" applyAlignment="1">
      <alignment horizontal="center" vertical="center"/>
    </xf>
    <xf numFmtId="0" fontId="25" fillId="4" borderId="5" xfId="9" applyFont="1" applyFill="1" applyBorder="1" applyAlignment="1">
      <alignment horizontal="center" vertical="center"/>
    </xf>
    <xf numFmtId="0" fontId="25" fillId="4" borderId="6" xfId="9" applyFont="1" applyFill="1" applyBorder="1" applyAlignment="1">
      <alignment horizontal="center" vertical="center"/>
    </xf>
    <xf numFmtId="0" fontId="5" fillId="2" borderId="7" xfId="9" applyFont="1" applyFill="1" applyBorder="1" applyAlignment="1">
      <alignment horizontal="center" vertical="center" wrapText="1"/>
    </xf>
    <xf numFmtId="0" fontId="5" fillId="2" borderId="8" xfId="9" applyFont="1" applyFill="1" applyBorder="1" applyAlignment="1">
      <alignment horizontal="center" vertical="center" wrapText="1"/>
    </xf>
    <xf numFmtId="0" fontId="5" fillId="2" borderId="9" xfId="9" applyFont="1" applyFill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5" fillId="0" borderId="6" xfId="9" applyFont="1" applyBorder="1" applyAlignment="1">
      <alignment horizontal="center" vertical="center" wrapText="1"/>
    </xf>
    <xf numFmtId="0" fontId="21" fillId="2" borderId="7" xfId="9" applyFont="1" applyFill="1" applyBorder="1" applyAlignment="1">
      <alignment horizontal="center" vertical="center" wrapText="1"/>
    </xf>
    <xf numFmtId="0" fontId="21" fillId="2" borderId="8" xfId="9" applyFont="1" applyFill="1" applyBorder="1" applyAlignment="1">
      <alignment horizontal="center" vertical="center" wrapText="1"/>
    </xf>
    <xf numFmtId="0" fontId="21" fillId="2" borderId="9" xfId="9" applyFont="1" applyFill="1" applyBorder="1" applyAlignment="1">
      <alignment horizontal="center" vertical="center" wrapText="1"/>
    </xf>
    <xf numFmtId="0" fontId="21" fillId="0" borderId="4" xfId="9" applyFont="1" applyBorder="1" applyAlignment="1">
      <alignment horizontal="center" vertical="center" wrapText="1"/>
    </xf>
    <xf numFmtId="0" fontId="21" fillId="0" borderId="5" xfId="9" applyFont="1" applyBorder="1" applyAlignment="1">
      <alignment horizontal="center" vertical="center" wrapText="1"/>
    </xf>
    <xf numFmtId="0" fontId="21" fillId="0" borderId="6" xfId="9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1" fillId="4" borderId="0" xfId="9" applyFont="1" applyFill="1" applyBorder="1" applyAlignment="1">
      <alignment vertical="center"/>
    </xf>
    <xf numFmtId="0" fontId="6" fillId="4" borderId="0" xfId="9" applyFont="1" applyFill="1" applyBorder="1" applyAlignment="1">
      <alignment horizontal="left" vertical="center"/>
    </xf>
    <xf numFmtId="0" fontId="6" fillId="4" borderId="0" xfId="9" applyFont="1" applyFill="1" applyBorder="1" applyAlignment="1">
      <alignment vertical="center"/>
    </xf>
    <xf numFmtId="0" fontId="31" fillId="4" borderId="0" xfId="9" applyFont="1" applyFill="1" applyBorder="1" applyAlignment="1">
      <alignment horizontal="left" vertical="center"/>
    </xf>
    <xf numFmtId="0" fontId="31" fillId="8" borderId="4" xfId="9" applyFont="1" applyFill="1" applyBorder="1" applyAlignment="1">
      <alignment horizontal="left" vertical="center"/>
    </xf>
    <xf numFmtId="0" fontId="12" fillId="8" borderId="0" xfId="9" applyFont="1" applyFill="1" applyBorder="1" applyAlignment="1">
      <alignment vertical="center"/>
    </xf>
    <xf numFmtId="0" fontId="31" fillId="8" borderId="5" xfId="9" applyFont="1" applyFill="1" applyBorder="1" applyAlignment="1">
      <alignment horizontal="left" vertical="center"/>
    </xf>
    <xf numFmtId="0" fontId="31" fillId="8" borderId="5" xfId="9" applyFont="1" applyFill="1" applyBorder="1" applyAlignment="1">
      <alignment vertical="center"/>
    </xf>
    <xf numFmtId="0" fontId="31" fillId="8" borderId="6" xfId="9" applyFont="1" applyFill="1" applyBorder="1" applyAlignment="1">
      <alignment vertical="center"/>
    </xf>
    <xf numFmtId="0" fontId="7" fillId="8" borderId="5" xfId="9" applyFont="1" applyFill="1" applyBorder="1" applyAlignment="1">
      <alignment vertical="center"/>
    </xf>
    <xf numFmtId="0" fontId="7" fillId="8" borderId="6" xfId="9" applyFont="1" applyFill="1" applyBorder="1" applyAlignment="1">
      <alignment vertical="center"/>
    </xf>
    <xf numFmtId="0" fontId="27" fillId="8" borderId="4" xfId="9" applyFont="1" applyFill="1" applyBorder="1" applyAlignment="1">
      <alignment horizontal="left" vertical="center"/>
    </xf>
    <xf numFmtId="0" fontId="2" fillId="8" borderId="0" xfId="9" applyFont="1" applyFill="1" applyAlignment="1">
      <alignment vertical="center"/>
    </xf>
  </cellXfs>
  <cellStyles count="12">
    <cellStyle name="Currency" xfId="3" builtinId="4"/>
    <cellStyle name="Currency 2" xfId="8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 2 2 2" xfId="10" xr:uid="{89CB7AC7-4DDA-4C4E-B798-690D58676423}"/>
    <cellStyle name="Normal 3" xfId="2" xr:uid="{00000000-0005-0000-0000-000005000000}"/>
    <cellStyle name="Normal 3 2" xfId="7" xr:uid="{00000000-0005-0000-0000-000006000000}"/>
    <cellStyle name="Normal 3 2 2" xfId="11" xr:uid="{98032D9A-D804-674F-9B84-2A3CB7526A37}"/>
    <cellStyle name="Normal 3 3" xfId="9" xr:uid="{00000000-0005-0000-0000-000007000000}"/>
    <cellStyle name="Percent" xfId="5" builtinId="5"/>
    <cellStyle name="styleCReturnLink" xfId="4" xr:uid="{00000000-0005-0000-0000-000009000000}"/>
  </cellStyles>
  <dxfs count="0"/>
  <tableStyles count="0" defaultTableStyle="TableStyleMedium9" defaultPivotStyle="PivotStyleMedium7"/>
  <colors>
    <mruColors>
      <color rgb="FF008B42"/>
      <color rgb="FF005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D100"/>
  <sheetViews>
    <sheetView tabSelected="1" zoomScale="130" zoomScaleNormal="130" zoomScalePageLayoutView="96" workbookViewId="0">
      <selection activeCell="F12" sqref="F12"/>
    </sheetView>
  </sheetViews>
  <sheetFormatPr baseColWidth="10" defaultColWidth="10.83203125" defaultRowHeight="16" x14ac:dyDescent="0.15"/>
  <cols>
    <col min="1" max="1" width="46.83203125" style="11" customWidth="1"/>
    <col min="2" max="4" width="34.83203125" style="11" customWidth="1"/>
    <col min="5" max="30" width="10.83203125" style="81"/>
    <col min="31" max="16384" width="10.83203125" style="11"/>
  </cols>
  <sheetData>
    <row r="1" spans="1:30" s="15" customFormat="1" ht="44" customHeight="1" thickBot="1" x14ac:dyDescent="0.2">
      <c r="A1" s="72" t="s">
        <v>92</v>
      </c>
      <c r="B1" s="73"/>
      <c r="C1" s="73"/>
      <c r="D1" s="149"/>
      <c r="E1" s="79"/>
      <c r="F1" s="79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s="15" customFormat="1" ht="31" customHeight="1" thickBot="1" x14ac:dyDescent="0.2">
      <c r="A2" s="74" t="s">
        <v>41</v>
      </c>
      <c r="B2" s="64"/>
      <c r="C2" s="64"/>
      <c r="D2" s="65"/>
      <c r="E2" s="78"/>
      <c r="F2" s="78"/>
      <c r="G2" s="78"/>
      <c r="H2" s="78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36" customHeight="1" thickBot="1" x14ac:dyDescent="0.2">
      <c r="A3" s="146" t="s">
        <v>15</v>
      </c>
      <c r="B3" s="147"/>
      <c r="C3" s="147"/>
      <c r="D3" s="148"/>
      <c r="E3" s="78"/>
      <c r="F3" s="78"/>
      <c r="G3" s="78"/>
      <c r="H3" s="78"/>
    </row>
    <row r="4" spans="1:30" s="12" customFormat="1" ht="31" customHeight="1" thickBot="1" x14ac:dyDescent="0.25">
      <c r="A4" s="77" t="s">
        <v>24</v>
      </c>
      <c r="B4" s="209" t="s">
        <v>31</v>
      </c>
      <c r="C4" s="210"/>
      <c r="D4" s="211"/>
      <c r="E4" s="107"/>
      <c r="F4" s="107"/>
      <c r="G4" s="107"/>
      <c r="H4" s="107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s="12" customFormat="1" ht="31" customHeight="1" thickBot="1" x14ac:dyDescent="0.25">
      <c r="A5" s="106"/>
      <c r="B5" s="206" t="s">
        <v>68</v>
      </c>
      <c r="C5" s="194"/>
      <c r="D5" s="194"/>
      <c r="E5" s="107"/>
      <c r="F5" s="107"/>
      <c r="G5" s="107"/>
      <c r="H5" s="10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s="112" customFormat="1" ht="42" customHeight="1" thickBot="1" x14ac:dyDescent="0.25">
      <c r="A6" s="108" t="s">
        <v>32</v>
      </c>
      <c r="B6" s="109" t="s">
        <v>29</v>
      </c>
      <c r="C6" s="150" t="s">
        <v>73</v>
      </c>
      <c r="D6" s="151" t="s">
        <v>83</v>
      </c>
      <c r="E6" s="110"/>
      <c r="F6" s="107"/>
      <c r="G6" s="107"/>
      <c r="H6" s="107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s="12" customFormat="1" ht="33" customHeight="1" x14ac:dyDescent="0.2">
      <c r="A7" s="113" t="s">
        <v>62</v>
      </c>
      <c r="B7" s="114">
        <f>'DENTAL PPO'!B24</f>
        <v>3981.9</v>
      </c>
      <c r="C7" s="114">
        <f>'DENTAL PPO'!C24</f>
        <v>4267.18</v>
      </c>
      <c r="D7" s="114">
        <f>'DENTAL PPO'!D24</f>
        <v>4337.7999999999993</v>
      </c>
      <c r="E7" s="110"/>
      <c r="F7" s="107"/>
      <c r="G7" s="107"/>
      <c r="H7" s="107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s="12" customFormat="1" ht="33" customHeight="1" x14ac:dyDescent="0.2">
      <c r="A8" s="115" t="s">
        <v>63</v>
      </c>
      <c r="B8" s="114">
        <f>'DENTAL HMO'!B22</f>
        <v>231</v>
      </c>
      <c r="C8" s="114">
        <f>'DENTAL HMO'!C22</f>
        <v>264</v>
      </c>
      <c r="D8" s="114">
        <f>'DENTAL HMO'!D22</f>
        <v>254.40000000000003</v>
      </c>
      <c r="E8" s="110"/>
      <c r="F8" s="107"/>
      <c r="G8" s="107"/>
      <c r="H8" s="10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s="12" customFormat="1" ht="33" customHeight="1" x14ac:dyDescent="0.2">
      <c r="A9" s="116" t="s">
        <v>44</v>
      </c>
      <c r="B9" s="117">
        <f>VISION!B21</f>
        <v>671.1400000000001</v>
      </c>
      <c r="C9" s="117">
        <f>VISION!C21</f>
        <v>867.5</v>
      </c>
      <c r="D9" s="117">
        <f>VISION!D21</f>
        <v>785.6</v>
      </c>
      <c r="E9" s="110"/>
      <c r="F9" s="107"/>
      <c r="G9" s="107"/>
      <c r="H9" s="10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s="12" customFormat="1" ht="33" customHeight="1" x14ac:dyDescent="0.2">
      <c r="A10" s="116" t="s">
        <v>45</v>
      </c>
      <c r="B10" s="117">
        <f>'BASIC LIFE-ER PAID'!B10</f>
        <v>259.25</v>
      </c>
      <c r="C10" s="117">
        <f>'BASIC LIFE-ER PAID'!C10</f>
        <v>417.84999999999997</v>
      </c>
      <c r="D10" s="117">
        <f>'BASIC LIFE-ER PAID'!D10</f>
        <v>335.5</v>
      </c>
      <c r="E10" s="107"/>
      <c r="F10" s="107"/>
      <c r="G10" s="107"/>
      <c r="H10" s="10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s="12" customFormat="1" ht="33" customHeight="1" thickBot="1" x14ac:dyDescent="0.25">
      <c r="A11" s="118" t="s">
        <v>54</v>
      </c>
      <c r="B11" s="119" t="s">
        <v>71</v>
      </c>
      <c r="C11" s="119" t="s">
        <v>71</v>
      </c>
      <c r="D11" s="119" t="s">
        <v>71</v>
      </c>
      <c r="E11" s="107"/>
      <c r="F11" s="107"/>
      <c r="G11" s="107"/>
      <c r="H11" s="10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s="112" customFormat="1" ht="42" customHeight="1" thickBot="1" x14ac:dyDescent="0.25">
      <c r="A12" s="120" t="s">
        <v>33</v>
      </c>
      <c r="B12" s="109" t="s">
        <v>29</v>
      </c>
      <c r="C12" s="150" t="s">
        <v>73</v>
      </c>
      <c r="D12" s="151" t="s">
        <v>83</v>
      </c>
      <c r="E12" s="107"/>
      <c r="F12" s="107"/>
      <c r="G12" s="107"/>
      <c r="H12" s="107"/>
      <c r="I12" s="12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s="12" customFormat="1" ht="33" customHeight="1" thickBot="1" x14ac:dyDescent="0.25">
      <c r="A13" s="113" t="s">
        <v>75</v>
      </c>
      <c r="B13" s="140">
        <f>SUM(B7:B10)</f>
        <v>5143.29</v>
      </c>
      <c r="C13" s="140">
        <f>SUM(C7:C10)</f>
        <v>5816.5300000000007</v>
      </c>
      <c r="D13" s="140">
        <f>SUM(D7:D10)</f>
        <v>5713.2999999999993</v>
      </c>
      <c r="E13" s="107" t="s">
        <v>24</v>
      </c>
      <c r="F13" s="107"/>
      <c r="G13" s="107"/>
      <c r="H13" s="10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s="12" customFormat="1" ht="33" customHeight="1" x14ac:dyDescent="0.2">
      <c r="A14" s="135" t="s">
        <v>76</v>
      </c>
      <c r="B14" s="137" t="s">
        <v>24</v>
      </c>
      <c r="C14" s="139">
        <f>C13-B13</f>
        <v>673.24000000000069</v>
      </c>
      <c r="D14" s="139">
        <f>D13-B13</f>
        <v>570.00999999999931</v>
      </c>
      <c r="E14" s="124" t="s">
        <v>24</v>
      </c>
      <c r="F14" s="107"/>
      <c r="G14" s="107"/>
      <c r="H14" s="107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s="12" customFormat="1" ht="33" customHeight="1" thickBot="1" x14ac:dyDescent="0.25">
      <c r="A15" s="134" t="s">
        <v>77</v>
      </c>
      <c r="B15" s="136" t="s">
        <v>24</v>
      </c>
      <c r="C15" s="138">
        <f>C14*12</f>
        <v>8078.8800000000083</v>
      </c>
      <c r="D15" s="138">
        <f>D14*12</f>
        <v>6840.1199999999917</v>
      </c>
      <c r="E15" s="124" t="s">
        <v>24</v>
      </c>
      <c r="F15" s="107"/>
      <c r="G15" s="107"/>
      <c r="H15" s="10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s="12" customFormat="1" ht="31" customHeight="1" thickBot="1" x14ac:dyDescent="0.25">
      <c r="A16" s="77" t="s">
        <v>35</v>
      </c>
      <c r="B16" s="122"/>
      <c r="C16" s="123"/>
      <c r="D16" s="123"/>
      <c r="E16" s="107"/>
      <c r="F16" s="107"/>
      <c r="G16" s="107"/>
      <c r="H16" s="10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24" customHeight="1" x14ac:dyDescent="0.15">
      <c r="A17" s="71" t="s">
        <v>18</v>
      </c>
      <c r="B17" s="67"/>
      <c r="C17" s="67"/>
      <c r="D17" s="68"/>
      <c r="E17" s="78"/>
      <c r="F17" s="78"/>
      <c r="G17" s="78"/>
      <c r="H17" s="78"/>
    </row>
    <row r="18" spans="1:30" s="12" customFormat="1" ht="31" customHeight="1" x14ac:dyDescent="0.15">
      <c r="A18" s="13" t="s">
        <v>34</v>
      </c>
      <c r="B18" s="228"/>
      <c r="C18" s="229"/>
      <c r="D18" s="6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s="12" customFormat="1" ht="31" customHeight="1" x14ac:dyDescent="0.15">
      <c r="A19" s="14" t="s">
        <v>46</v>
      </c>
      <c r="B19" s="228"/>
      <c r="C19" s="229"/>
      <c r="D19" s="66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s="12" customFormat="1" ht="31" customHeight="1" x14ac:dyDescent="0.15">
      <c r="A20" s="13" t="s">
        <v>90</v>
      </c>
      <c r="B20" s="228"/>
      <c r="C20" s="229"/>
      <c r="D20" s="66"/>
      <c r="E20" s="82"/>
      <c r="F20" s="82"/>
      <c r="G20" s="188" t="s">
        <v>24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s="186" customFormat="1" ht="32" customHeight="1" x14ac:dyDescent="0.15">
      <c r="A21" s="187" t="s">
        <v>55</v>
      </c>
      <c r="B21" s="230"/>
      <c r="C21" s="227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</row>
    <row r="22" spans="1:30" s="239" customFormat="1" ht="24" customHeight="1" thickBot="1" x14ac:dyDescent="0.2">
      <c r="A22" s="238" t="s">
        <v>93</v>
      </c>
      <c r="B22" s="236"/>
      <c r="C22" s="236"/>
      <c r="D22" s="237"/>
    </row>
    <row r="23" spans="1:30" ht="24" customHeight="1" x14ac:dyDescent="0.15">
      <c r="A23" s="71" t="s">
        <v>16</v>
      </c>
      <c r="B23" s="67"/>
      <c r="C23" s="67"/>
      <c r="D23" s="68"/>
    </row>
    <row r="24" spans="1:30" s="186" customFormat="1" ht="32" customHeight="1" x14ac:dyDescent="0.15">
      <c r="A24" s="187" t="s">
        <v>80</v>
      </c>
      <c r="B24" s="230"/>
      <c r="C24" s="227"/>
      <c r="D24" s="184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</row>
    <row r="25" spans="1:30" s="192" customFormat="1" ht="24" customHeight="1" x14ac:dyDescent="0.15">
      <c r="A25" s="189" t="s">
        <v>79</v>
      </c>
      <c r="B25" s="232"/>
      <c r="C25" s="232"/>
      <c r="D25" s="190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</row>
    <row r="26" spans="1:30" s="186" customFormat="1" ht="32" customHeight="1" thickBot="1" x14ac:dyDescent="0.2">
      <c r="A26" s="231" t="s">
        <v>91</v>
      </c>
      <c r="B26" s="233"/>
      <c r="C26" s="234"/>
      <c r="D26" s="23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</row>
    <row r="27" spans="1:30" ht="38" customHeight="1" x14ac:dyDescent="0.15">
      <c r="A27" s="212" t="s">
        <v>20</v>
      </c>
      <c r="B27" s="213"/>
      <c r="C27" s="213"/>
      <c r="D27" s="214"/>
    </row>
    <row r="28" spans="1:30" ht="42" customHeight="1" thickBot="1" x14ac:dyDescent="0.2">
      <c r="A28" s="215" t="s">
        <v>42</v>
      </c>
      <c r="B28" s="216"/>
      <c r="C28" s="216"/>
      <c r="D28" s="217"/>
    </row>
    <row r="29" spans="1:30" s="81" customFormat="1" x14ac:dyDescent="0.15"/>
    <row r="30" spans="1:30" s="81" customFormat="1" x14ac:dyDescent="0.15"/>
    <row r="31" spans="1:30" s="81" customFormat="1" x14ac:dyDescent="0.15"/>
    <row r="32" spans="1:30" s="81" customFormat="1" ht="17" customHeight="1" x14ac:dyDescent="0.15"/>
    <row r="33" s="81" customFormat="1" x14ac:dyDescent="0.15"/>
    <row r="34" s="81" customFormat="1" x14ac:dyDescent="0.15"/>
    <row r="35" s="81" customFormat="1" x14ac:dyDescent="0.15"/>
    <row r="36" s="81" customFormat="1" x14ac:dyDescent="0.15"/>
    <row r="37" s="81" customFormat="1" x14ac:dyDescent="0.15"/>
    <row r="38" s="81" customFormat="1" x14ac:dyDescent="0.15"/>
    <row r="39" s="81" customFormat="1" x14ac:dyDescent="0.15"/>
    <row r="40" s="81" customFormat="1" x14ac:dyDescent="0.15"/>
    <row r="41" s="81" customFormat="1" x14ac:dyDescent="0.15"/>
    <row r="42" s="81" customFormat="1" x14ac:dyDescent="0.15"/>
    <row r="43" s="81" customFormat="1" x14ac:dyDescent="0.15"/>
    <row r="44" s="81" customFormat="1" x14ac:dyDescent="0.15"/>
    <row r="45" s="81" customFormat="1" x14ac:dyDescent="0.15"/>
    <row r="46" s="81" customFormat="1" x14ac:dyDescent="0.15"/>
    <row r="47" s="81" customFormat="1" x14ac:dyDescent="0.15"/>
    <row r="48" s="81" customFormat="1" x14ac:dyDescent="0.15"/>
    <row r="49" s="81" customFormat="1" x14ac:dyDescent="0.15"/>
    <row r="50" s="81" customFormat="1" x14ac:dyDescent="0.15"/>
    <row r="51" s="81" customFormat="1" x14ac:dyDescent="0.15"/>
    <row r="52" s="81" customFormat="1" x14ac:dyDescent="0.15"/>
    <row r="53" s="81" customFormat="1" x14ac:dyDescent="0.15"/>
    <row r="54" s="81" customFormat="1" x14ac:dyDescent="0.15"/>
    <row r="55" s="81" customFormat="1" x14ac:dyDescent="0.15"/>
    <row r="56" s="81" customFormat="1" x14ac:dyDescent="0.15"/>
    <row r="57" s="81" customFormat="1" x14ac:dyDescent="0.15"/>
    <row r="58" s="81" customFormat="1" x14ac:dyDescent="0.15"/>
    <row r="59" s="81" customFormat="1" x14ac:dyDescent="0.15"/>
    <row r="60" s="81" customFormat="1" x14ac:dyDescent="0.15"/>
    <row r="61" s="81" customFormat="1" x14ac:dyDescent="0.15"/>
    <row r="62" s="81" customFormat="1" x14ac:dyDescent="0.15"/>
    <row r="63" s="81" customFormat="1" x14ac:dyDescent="0.15"/>
    <row r="64" s="81" customFormat="1" x14ac:dyDescent="0.15"/>
    <row r="65" s="81" customFormat="1" x14ac:dyDescent="0.15"/>
    <row r="66" s="81" customFormat="1" x14ac:dyDescent="0.15"/>
    <row r="67" s="81" customFormat="1" x14ac:dyDescent="0.15"/>
    <row r="68" s="81" customFormat="1" x14ac:dyDescent="0.15"/>
    <row r="69" s="81" customFormat="1" x14ac:dyDescent="0.15"/>
    <row r="70" s="81" customFormat="1" x14ac:dyDescent="0.15"/>
    <row r="71" s="81" customFormat="1" x14ac:dyDescent="0.15"/>
    <row r="72" s="81" customFormat="1" x14ac:dyDescent="0.15"/>
    <row r="73" s="81" customFormat="1" x14ac:dyDescent="0.15"/>
    <row r="74" s="81" customFormat="1" x14ac:dyDescent="0.15"/>
    <row r="75" s="81" customFormat="1" x14ac:dyDescent="0.15"/>
    <row r="76" s="81" customFormat="1" x14ac:dyDescent="0.15"/>
    <row r="77" s="81" customFormat="1" x14ac:dyDescent="0.15"/>
    <row r="78" s="81" customFormat="1" x14ac:dyDescent="0.15"/>
    <row r="79" s="81" customFormat="1" x14ac:dyDescent="0.15"/>
    <row r="80" s="81" customFormat="1" x14ac:dyDescent="0.15"/>
    <row r="81" s="81" customFormat="1" x14ac:dyDescent="0.15"/>
    <row r="82" s="81" customFormat="1" x14ac:dyDescent="0.15"/>
    <row r="83" s="81" customFormat="1" x14ac:dyDescent="0.15"/>
    <row r="84" s="81" customFormat="1" x14ac:dyDescent="0.15"/>
    <row r="85" s="81" customFormat="1" x14ac:dyDescent="0.15"/>
    <row r="86" s="81" customFormat="1" x14ac:dyDescent="0.15"/>
    <row r="87" s="81" customFormat="1" x14ac:dyDescent="0.15"/>
    <row r="88" s="81" customFormat="1" x14ac:dyDescent="0.15"/>
    <row r="89" s="81" customFormat="1" x14ac:dyDescent="0.15"/>
    <row r="90" s="81" customFormat="1" x14ac:dyDescent="0.15"/>
    <row r="91" s="81" customFormat="1" x14ac:dyDescent="0.15"/>
    <row r="92" s="81" customFormat="1" x14ac:dyDescent="0.15"/>
    <row r="93" s="81" customFormat="1" x14ac:dyDescent="0.15"/>
    <row r="94" s="81" customFormat="1" x14ac:dyDescent="0.15"/>
    <row r="95" s="81" customFormat="1" x14ac:dyDescent="0.15"/>
    <row r="96" s="81" customFormat="1" x14ac:dyDescent="0.15"/>
    <row r="97" s="81" customFormat="1" x14ac:dyDescent="0.15"/>
    <row r="98" s="81" customFormat="1" x14ac:dyDescent="0.15"/>
    <row r="99" s="81" customFormat="1" x14ac:dyDescent="0.15"/>
    <row r="100" s="81" customFormat="1" x14ac:dyDescent="0.15"/>
  </sheetData>
  <mergeCells count="3">
    <mergeCell ref="B4:D4"/>
    <mergeCell ref="A27:D27"/>
    <mergeCell ref="A28:D28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zoomScaleNormal="100" zoomScalePage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baseColWidth="10" defaultColWidth="10.6640625" defaultRowHeight="13" x14ac:dyDescent="0.15"/>
  <cols>
    <col min="1" max="1" width="34.33203125" style="1" customWidth="1"/>
    <col min="2" max="4" width="36.1640625" style="1" customWidth="1"/>
    <col min="5" max="5" width="18" customWidth="1"/>
    <col min="6" max="6" width="14.5" customWidth="1"/>
    <col min="7" max="7" width="11.6640625" customWidth="1"/>
    <col min="8" max="16384" width="10.6640625" style="1"/>
  </cols>
  <sheetData>
    <row r="1" spans="1:10" s="6" customFormat="1" ht="44" customHeight="1" thickBot="1" x14ac:dyDescent="0.2">
      <c r="A1" s="21" t="s">
        <v>92</v>
      </c>
      <c r="B1" s="97"/>
      <c r="C1" s="97"/>
      <c r="D1" s="97"/>
      <c r="E1"/>
      <c r="F1" s="7"/>
      <c r="G1" s="7"/>
    </row>
    <row r="2" spans="1:10" s="4" customFormat="1" ht="41" customHeight="1" thickBot="1" x14ac:dyDescent="0.25">
      <c r="A2" s="20"/>
      <c r="B2" s="224" t="s">
        <v>51</v>
      </c>
      <c r="C2" s="225"/>
      <c r="D2" s="225"/>
      <c r="E2"/>
    </row>
    <row r="3" spans="1:10" s="2" customFormat="1" ht="29.25" customHeight="1" thickBot="1" x14ac:dyDescent="0.25">
      <c r="A3" s="18"/>
      <c r="B3" s="38" t="s">
        <v>36</v>
      </c>
      <c r="C3" s="83"/>
      <c r="D3" s="34"/>
      <c r="E3" s="10"/>
    </row>
    <row r="4" spans="1:10" s="9" customFormat="1" ht="42" customHeight="1" thickBot="1" x14ac:dyDescent="0.2">
      <c r="A4" s="26" t="s">
        <v>32</v>
      </c>
      <c r="B4" s="93" t="s">
        <v>29</v>
      </c>
      <c r="C4" s="141" t="s">
        <v>73</v>
      </c>
      <c r="D4" s="142" t="s">
        <v>83</v>
      </c>
      <c r="E4" s="8"/>
      <c r="F4" s="8"/>
      <c r="G4" s="8"/>
      <c r="H4" s="8"/>
    </row>
    <row r="5" spans="1:10" s="2" customFormat="1" ht="51" customHeight="1" x14ac:dyDescent="0.2">
      <c r="A5" s="69" t="s">
        <v>8</v>
      </c>
      <c r="B5" s="154" t="s">
        <v>70</v>
      </c>
      <c r="C5" s="154" t="s">
        <v>81</v>
      </c>
      <c r="D5" s="154" t="s">
        <v>84</v>
      </c>
      <c r="E5"/>
      <c r="F5"/>
      <c r="G5"/>
    </row>
    <row r="6" spans="1:10" ht="40.25" customHeight="1" x14ac:dyDescent="0.15">
      <c r="A6" s="70" t="s">
        <v>23</v>
      </c>
      <c r="B6" s="155" t="s">
        <v>48</v>
      </c>
      <c r="C6" s="155" t="s">
        <v>48</v>
      </c>
      <c r="D6" s="155" t="s">
        <v>48</v>
      </c>
    </row>
    <row r="7" spans="1:10" ht="40.25" customHeight="1" x14ac:dyDescent="0.15">
      <c r="A7" s="23" t="s">
        <v>47</v>
      </c>
      <c r="B7" s="156">
        <v>1</v>
      </c>
      <c r="C7" s="156">
        <v>1</v>
      </c>
      <c r="D7" s="156">
        <v>1</v>
      </c>
    </row>
    <row r="8" spans="1:10" ht="40.25" customHeight="1" x14ac:dyDescent="0.15">
      <c r="A8" s="23" t="s">
        <v>1</v>
      </c>
      <c r="B8" s="183">
        <v>0.8</v>
      </c>
      <c r="C8" s="183">
        <v>0.8</v>
      </c>
      <c r="D8" s="157">
        <v>0.8</v>
      </c>
    </row>
    <row r="9" spans="1:10" ht="40.25" customHeight="1" x14ac:dyDescent="0.15">
      <c r="A9" s="23" t="s">
        <v>2</v>
      </c>
      <c r="B9" s="157">
        <v>0.5</v>
      </c>
      <c r="C9" s="157">
        <v>0.5</v>
      </c>
      <c r="D9" s="157">
        <v>0.5</v>
      </c>
    </row>
    <row r="10" spans="1:10" ht="40.25" customHeight="1" thickBot="1" x14ac:dyDescent="0.2">
      <c r="A10" s="23" t="s">
        <v>37</v>
      </c>
      <c r="B10" s="158">
        <v>1500</v>
      </c>
      <c r="C10" s="158">
        <v>1500</v>
      </c>
      <c r="D10" s="158">
        <v>1500</v>
      </c>
    </row>
    <row r="11" spans="1:10" ht="61" customHeight="1" thickBot="1" x14ac:dyDescent="0.2">
      <c r="A11" s="48" t="s">
        <v>22</v>
      </c>
      <c r="B11" s="159">
        <v>1500</v>
      </c>
      <c r="C11" s="159">
        <v>1500</v>
      </c>
      <c r="D11" s="159">
        <v>1000</v>
      </c>
      <c r="E11" s="62" t="s">
        <v>39</v>
      </c>
    </row>
    <row r="12" spans="1:10" ht="19" customHeight="1" thickBot="1" x14ac:dyDescent="0.2">
      <c r="A12" s="33" t="s">
        <v>4</v>
      </c>
      <c r="B12" s="160"/>
      <c r="C12" s="160"/>
      <c r="D12" s="160"/>
      <c r="E12" s="94" t="s">
        <v>24</v>
      </c>
    </row>
    <row r="13" spans="1:10" s="2" customFormat="1" ht="33" customHeight="1" x14ac:dyDescent="0.2">
      <c r="A13" s="32" t="s">
        <v>10</v>
      </c>
      <c r="B13" s="161">
        <v>36.25</v>
      </c>
      <c r="C13" s="161">
        <v>40.549999999999997</v>
      </c>
      <c r="D13" s="161">
        <v>42.9</v>
      </c>
      <c r="E13" s="51">
        <v>12</v>
      </c>
      <c r="F13"/>
      <c r="G13"/>
      <c r="I13" s="53"/>
      <c r="J13" s="54"/>
    </row>
    <row r="14" spans="1:10" s="2" customFormat="1" ht="33" customHeight="1" x14ac:dyDescent="0.2">
      <c r="A14" s="28" t="s">
        <v>25</v>
      </c>
      <c r="B14" s="162">
        <v>72.58</v>
      </c>
      <c r="C14" s="162">
        <v>82.73</v>
      </c>
      <c r="D14" s="162">
        <v>85.7</v>
      </c>
      <c r="E14" s="45">
        <v>4</v>
      </c>
      <c r="F14"/>
      <c r="G14"/>
      <c r="I14" s="53"/>
      <c r="J14" s="54"/>
    </row>
    <row r="15" spans="1:10" s="2" customFormat="1" ht="33" customHeight="1" x14ac:dyDescent="0.2">
      <c r="A15" s="28" t="s">
        <v>40</v>
      </c>
      <c r="B15" s="162">
        <v>93.22</v>
      </c>
      <c r="C15" s="162">
        <v>99.67</v>
      </c>
      <c r="D15" s="162">
        <v>107.2</v>
      </c>
      <c r="E15" s="45">
        <v>8</v>
      </c>
      <c r="F15"/>
      <c r="G15"/>
      <c r="I15" s="53"/>
      <c r="J15" s="54"/>
    </row>
    <row r="16" spans="1:10" s="2" customFormat="1" ht="33" customHeight="1" thickBot="1" x14ac:dyDescent="0.25">
      <c r="A16" s="31" t="s">
        <v>43</v>
      </c>
      <c r="B16" s="163">
        <v>139.49</v>
      </c>
      <c r="C16" s="163">
        <v>147.35</v>
      </c>
      <c r="D16" s="163">
        <v>145.69999999999999</v>
      </c>
      <c r="E16" s="95">
        <v>18</v>
      </c>
      <c r="F16"/>
      <c r="G16"/>
      <c r="I16" s="53"/>
      <c r="J16" s="54"/>
    </row>
    <row r="17" spans="1:9" s="2" customFormat="1" ht="21" customHeight="1" thickBot="1" x14ac:dyDescent="0.25">
      <c r="A17" s="25" t="s">
        <v>19</v>
      </c>
      <c r="B17" s="164"/>
      <c r="C17" s="164"/>
      <c r="D17" s="164"/>
      <c r="E17" s="96"/>
      <c r="F17"/>
      <c r="G17"/>
      <c r="H17"/>
      <c r="I17"/>
    </row>
    <row r="18" spans="1:9" s="3" customFormat="1" ht="34" customHeight="1" x14ac:dyDescent="0.15">
      <c r="A18" s="36" t="s">
        <v>10</v>
      </c>
      <c r="B18" s="165">
        <f>B13*E13</f>
        <v>435</v>
      </c>
      <c r="C18" s="195">
        <f>C13*E13</f>
        <v>486.59999999999997</v>
      </c>
      <c r="D18" s="165">
        <f>D13*E13</f>
        <v>514.79999999999995</v>
      </c>
      <c r="E18"/>
      <c r="F18"/>
      <c r="G18"/>
      <c r="H18"/>
      <c r="I18"/>
    </row>
    <row r="19" spans="1:9" s="3" customFormat="1" ht="34" customHeight="1" x14ac:dyDescent="0.15">
      <c r="A19" s="23" t="s">
        <v>25</v>
      </c>
      <c r="B19" s="166">
        <f>B14*E14</f>
        <v>290.32</v>
      </c>
      <c r="C19" s="152">
        <f>C14*E14</f>
        <v>330.92</v>
      </c>
      <c r="D19" s="166">
        <f>D14*E14</f>
        <v>342.8</v>
      </c>
      <c r="E19"/>
      <c r="F19"/>
      <c r="G19"/>
      <c r="H19"/>
      <c r="I19"/>
    </row>
    <row r="20" spans="1:9" s="3" customFormat="1" ht="34" customHeight="1" x14ac:dyDescent="0.15">
      <c r="A20" s="23" t="s">
        <v>40</v>
      </c>
      <c r="B20" s="166">
        <f>B15*E15</f>
        <v>745.76</v>
      </c>
      <c r="C20" s="152">
        <f>C15*E15</f>
        <v>797.36</v>
      </c>
      <c r="D20" s="166">
        <f>D15*E15</f>
        <v>857.6</v>
      </c>
      <c r="E20" s="17" t="s">
        <v>24</v>
      </c>
      <c r="F20"/>
      <c r="G20"/>
      <c r="H20"/>
      <c r="I20"/>
    </row>
    <row r="21" spans="1:9" s="3" customFormat="1" ht="34" customHeight="1" thickBot="1" x14ac:dyDescent="0.2">
      <c r="A21" s="37" t="s">
        <v>11</v>
      </c>
      <c r="B21" s="167">
        <f>B16*E16</f>
        <v>2510.8200000000002</v>
      </c>
      <c r="C21" s="196">
        <f>C16*E16</f>
        <v>2652.2999999999997</v>
      </c>
      <c r="D21" s="167">
        <f>D16*E16</f>
        <v>2622.6</v>
      </c>
      <c r="E21"/>
      <c r="F21"/>
      <c r="G21"/>
      <c r="H21"/>
      <c r="I21"/>
    </row>
    <row r="22" spans="1:9" s="4" customFormat="1" ht="41" customHeight="1" thickBot="1" x14ac:dyDescent="0.25">
      <c r="A22" s="29"/>
      <c r="B22" s="224" t="s">
        <v>51</v>
      </c>
      <c r="C22" s="225"/>
      <c r="D22" s="226"/>
      <c r="E22"/>
    </row>
    <row r="23" spans="1:9" s="9" customFormat="1" ht="42" customHeight="1" thickBot="1" x14ac:dyDescent="0.2">
      <c r="A23" s="26" t="s">
        <v>33</v>
      </c>
      <c r="B23" s="93" t="s">
        <v>29</v>
      </c>
      <c r="C23" s="141" t="s">
        <v>73</v>
      </c>
      <c r="D23" s="142" t="s">
        <v>72</v>
      </c>
      <c r="E23" s="8"/>
      <c r="F23" s="8"/>
      <c r="G23" s="8"/>
      <c r="H23" s="8"/>
      <c r="I23" s="8"/>
    </row>
    <row r="24" spans="1:9" s="3" customFormat="1" ht="34" customHeight="1" x14ac:dyDescent="0.15">
      <c r="A24" s="35" t="s">
        <v>17</v>
      </c>
      <c r="B24" s="153">
        <f t="shared" ref="B24" si="0">SUM(B18:B21)</f>
        <v>3981.9</v>
      </c>
      <c r="C24" s="165">
        <f t="shared" ref="C24:D24" si="1">SUM(C18:C21)</f>
        <v>4267.18</v>
      </c>
      <c r="D24" s="27">
        <f t="shared" si="1"/>
        <v>4337.7999999999993</v>
      </c>
      <c r="E24" s="17" t="s">
        <v>24</v>
      </c>
      <c r="F24"/>
      <c r="G24"/>
      <c r="H24"/>
      <c r="I24"/>
    </row>
    <row r="25" spans="1:9" ht="34" customHeight="1" x14ac:dyDescent="0.15">
      <c r="A25" s="30" t="s">
        <v>50</v>
      </c>
      <c r="B25" s="168" t="s">
        <v>24</v>
      </c>
      <c r="C25" s="166">
        <f>C24-B24</f>
        <v>285.2800000000002</v>
      </c>
      <c r="D25" s="19">
        <f>D24-B24</f>
        <v>355.89999999999918</v>
      </c>
      <c r="H25"/>
      <c r="I25"/>
    </row>
    <row r="26" spans="1:9" ht="34" customHeight="1" thickBot="1" x14ac:dyDescent="0.2">
      <c r="A26" s="75" t="s">
        <v>49</v>
      </c>
      <c r="B26" s="169"/>
      <c r="C26" s="167">
        <f>C25*12</f>
        <v>3423.3600000000024</v>
      </c>
      <c r="D26" s="76">
        <f>D25*12</f>
        <v>4270.7999999999902</v>
      </c>
      <c r="H26"/>
      <c r="I26"/>
    </row>
    <row r="27" spans="1:9" s="16" customFormat="1" ht="28" customHeight="1" x14ac:dyDescent="0.15">
      <c r="A27" s="218" t="s">
        <v>20</v>
      </c>
      <c r="B27" s="219"/>
      <c r="C27" s="219"/>
      <c r="D27" s="220"/>
    </row>
    <row r="28" spans="1:9" s="16" customFormat="1" ht="28" customHeight="1" thickBot="1" x14ac:dyDescent="0.2">
      <c r="A28" s="221" t="s">
        <v>42</v>
      </c>
      <c r="B28" s="222"/>
      <c r="C28" s="222"/>
      <c r="D28" s="223"/>
    </row>
  </sheetData>
  <mergeCells count="4">
    <mergeCell ref="A27:D27"/>
    <mergeCell ref="A28:D28"/>
    <mergeCell ref="B2:D2"/>
    <mergeCell ref="B22:D22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72DD-C11B-B64D-A174-06E442162604}">
  <dimension ref="A1:K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9" sqref="F19"/>
    </sheetView>
  </sheetViews>
  <sheetFormatPr baseColWidth="10" defaultColWidth="10.6640625" defaultRowHeight="13" x14ac:dyDescent="0.15"/>
  <cols>
    <col min="1" max="1" width="35.6640625" style="1" customWidth="1"/>
    <col min="2" max="4" width="36.33203125" style="1" customWidth="1"/>
    <col min="5" max="5" width="25.33203125" style="1" customWidth="1"/>
    <col min="6" max="6" width="11.6640625" style="1" customWidth="1"/>
    <col min="7" max="16384" width="10.6640625" style="1"/>
  </cols>
  <sheetData>
    <row r="1" spans="1:11" s="6" customFormat="1" ht="44" customHeight="1" thickBot="1" x14ac:dyDescent="0.2">
      <c r="A1" s="21" t="s">
        <v>92</v>
      </c>
      <c r="B1" s="22"/>
      <c r="C1" s="22"/>
      <c r="D1" s="22"/>
      <c r="E1"/>
      <c r="F1"/>
      <c r="G1" s="7"/>
      <c r="H1" s="7"/>
      <c r="I1" s="7"/>
    </row>
    <row r="2" spans="1:11" s="4" customFormat="1" ht="41" customHeight="1" thickBot="1" x14ac:dyDescent="0.25">
      <c r="A2" s="20"/>
      <c r="B2" s="224" t="s">
        <v>61</v>
      </c>
      <c r="C2" s="225"/>
      <c r="D2" s="225"/>
      <c r="E2"/>
      <c r="F2"/>
    </row>
    <row r="3" spans="1:11" s="2" customFormat="1" ht="29.25" customHeight="1" thickBot="1" x14ac:dyDescent="0.25">
      <c r="A3" s="18"/>
      <c r="B3" s="38" t="s">
        <v>36</v>
      </c>
      <c r="C3" s="145"/>
      <c r="D3" s="144"/>
      <c r="E3" s="10"/>
      <c r="F3" s="10"/>
    </row>
    <row r="4" spans="1:11" s="9" customFormat="1" ht="42" customHeight="1" thickBot="1" x14ac:dyDescent="0.2">
      <c r="A4" s="92" t="s">
        <v>32</v>
      </c>
      <c r="B4" s="93" t="s">
        <v>29</v>
      </c>
      <c r="C4" s="141" t="s">
        <v>73</v>
      </c>
      <c r="D4" s="142" t="s">
        <v>83</v>
      </c>
      <c r="E4" s="8"/>
      <c r="F4" s="8"/>
      <c r="G4" s="8"/>
      <c r="H4" s="8"/>
      <c r="I4" s="8"/>
      <c r="J4" s="8"/>
      <c r="K4" s="8"/>
    </row>
    <row r="5" spans="1:11" s="2" customFormat="1" ht="34" customHeight="1" x14ac:dyDescent="0.2">
      <c r="A5" s="43" t="s">
        <v>8</v>
      </c>
      <c r="B5" s="102" t="s">
        <v>64</v>
      </c>
      <c r="C5" s="102" t="s">
        <v>82</v>
      </c>
      <c r="D5" s="102" t="s">
        <v>74</v>
      </c>
    </row>
    <row r="6" spans="1:11" ht="42" customHeight="1" x14ac:dyDescent="0.15">
      <c r="A6" s="91" t="s">
        <v>23</v>
      </c>
      <c r="B6" s="105" t="s">
        <v>56</v>
      </c>
      <c r="C6" s="105" t="s">
        <v>56</v>
      </c>
      <c r="D6" s="105" t="s">
        <v>56</v>
      </c>
      <c r="G6" s="104"/>
    </row>
    <row r="7" spans="1:11" ht="42" customHeight="1" x14ac:dyDescent="0.15">
      <c r="A7" s="91" t="s">
        <v>60</v>
      </c>
      <c r="B7" s="105" t="s">
        <v>58</v>
      </c>
      <c r="C7" s="105" t="s">
        <v>58</v>
      </c>
      <c r="D7" s="105" t="s">
        <v>58</v>
      </c>
    </row>
    <row r="8" spans="1:11" ht="42" customHeight="1" x14ac:dyDescent="0.15">
      <c r="A8" s="86" t="s">
        <v>59</v>
      </c>
      <c r="B8" s="105" t="s">
        <v>58</v>
      </c>
      <c r="C8" s="105" t="s">
        <v>58</v>
      </c>
      <c r="D8" s="105" t="s">
        <v>58</v>
      </c>
    </row>
    <row r="9" spans="1:11" ht="48" customHeight="1" thickBot="1" x14ac:dyDescent="0.2">
      <c r="A9" s="86" t="s">
        <v>57</v>
      </c>
      <c r="B9" s="193" t="s">
        <v>69</v>
      </c>
      <c r="C9" s="193" t="s">
        <v>78</v>
      </c>
      <c r="D9" s="174" t="s">
        <v>78</v>
      </c>
    </row>
    <row r="10" spans="1:11" ht="42" customHeight="1" thickBot="1" x14ac:dyDescent="0.2">
      <c r="A10" s="85" t="s">
        <v>22</v>
      </c>
      <c r="B10" s="103" t="s">
        <v>56</v>
      </c>
      <c r="C10" s="103" t="s">
        <v>56</v>
      </c>
      <c r="D10" s="103" t="s">
        <v>56</v>
      </c>
      <c r="E10" s="50" t="s">
        <v>39</v>
      </c>
      <c r="G10"/>
      <c r="H10"/>
      <c r="I10"/>
      <c r="J10"/>
    </row>
    <row r="11" spans="1:11" ht="19" customHeight="1" thickBot="1" x14ac:dyDescent="0.2">
      <c r="A11" s="90" t="s">
        <v>4</v>
      </c>
      <c r="B11" s="89"/>
      <c r="C11" s="89"/>
      <c r="D11" s="204"/>
      <c r="E11" s="94" t="s">
        <v>24</v>
      </c>
      <c r="G11"/>
      <c r="H11"/>
      <c r="I11"/>
      <c r="J11"/>
    </row>
    <row r="12" spans="1:11" s="2" customFormat="1" ht="33" customHeight="1" x14ac:dyDescent="0.2">
      <c r="A12" s="87" t="s">
        <v>10</v>
      </c>
      <c r="B12" s="98">
        <v>11.38</v>
      </c>
      <c r="C12" s="201">
        <v>14.08</v>
      </c>
      <c r="D12" s="165">
        <v>12.5</v>
      </c>
      <c r="E12" s="51">
        <v>5</v>
      </c>
      <c r="G12"/>
      <c r="H12"/>
      <c r="I12"/>
      <c r="J12"/>
    </row>
    <row r="13" spans="1:11" s="2" customFormat="1" ht="33" customHeight="1" x14ac:dyDescent="0.2">
      <c r="A13" s="86" t="s">
        <v>25</v>
      </c>
      <c r="B13" s="99">
        <v>23.8</v>
      </c>
      <c r="C13" s="202">
        <v>28.16</v>
      </c>
      <c r="D13" s="166">
        <v>26</v>
      </c>
      <c r="E13" s="45">
        <v>0</v>
      </c>
      <c r="G13"/>
      <c r="H13"/>
      <c r="I13"/>
      <c r="J13"/>
    </row>
    <row r="14" spans="1:11" s="2" customFormat="1" ht="33" customHeight="1" x14ac:dyDescent="0.2">
      <c r="A14" s="86" t="s">
        <v>26</v>
      </c>
      <c r="B14" s="99">
        <v>26.12</v>
      </c>
      <c r="C14" s="202">
        <v>28.16</v>
      </c>
      <c r="D14" s="166">
        <v>33.4</v>
      </c>
      <c r="E14" s="45">
        <v>2</v>
      </c>
      <c r="G14"/>
      <c r="H14"/>
      <c r="I14"/>
      <c r="J14"/>
    </row>
    <row r="15" spans="1:11" s="2" customFormat="1" ht="33" customHeight="1" thickBot="1" x14ac:dyDescent="0.25">
      <c r="A15" s="85" t="s">
        <v>11</v>
      </c>
      <c r="B15" s="100">
        <v>40.619999999999997</v>
      </c>
      <c r="C15" s="203">
        <v>45.76</v>
      </c>
      <c r="D15" s="167">
        <v>41.7</v>
      </c>
      <c r="E15" s="52">
        <v>3</v>
      </c>
      <c r="G15"/>
      <c r="H15"/>
      <c r="I15"/>
      <c r="J15"/>
    </row>
    <row r="16" spans="1:11" s="2" customFormat="1" ht="21" customHeight="1" thickBot="1" x14ac:dyDescent="0.25">
      <c r="A16" s="88" t="s">
        <v>19</v>
      </c>
      <c r="B16" s="182" t="s">
        <v>3</v>
      </c>
      <c r="C16" s="101" t="s">
        <v>3</v>
      </c>
      <c r="D16" s="205"/>
      <c r="E16" s="96"/>
      <c r="G16"/>
      <c r="H16"/>
      <c r="I16"/>
      <c r="J16"/>
    </row>
    <row r="17" spans="1:11" s="3" customFormat="1" ht="34" customHeight="1" x14ac:dyDescent="0.15">
      <c r="A17" s="87" t="s">
        <v>10</v>
      </c>
      <c r="B17" s="165">
        <f>B12*E12</f>
        <v>56.900000000000006</v>
      </c>
      <c r="C17" s="195">
        <f>C12*E12</f>
        <v>70.400000000000006</v>
      </c>
      <c r="D17" s="165">
        <f>D12*E12</f>
        <v>62.5</v>
      </c>
      <c r="G17"/>
      <c r="H17"/>
      <c r="I17"/>
      <c r="J17"/>
    </row>
    <row r="18" spans="1:11" s="3" customFormat="1" ht="34" customHeight="1" x14ac:dyDescent="0.15">
      <c r="A18" s="86" t="s">
        <v>25</v>
      </c>
      <c r="B18" s="166">
        <f>B13*E13</f>
        <v>0</v>
      </c>
      <c r="C18" s="152">
        <f>C13*E13</f>
        <v>0</v>
      </c>
      <c r="D18" s="166">
        <f>D13*E13</f>
        <v>0</v>
      </c>
    </row>
    <row r="19" spans="1:11" s="3" customFormat="1" ht="34" customHeight="1" x14ac:dyDescent="0.15">
      <c r="A19" s="86" t="s">
        <v>26</v>
      </c>
      <c r="B19" s="166">
        <f>B14*E14</f>
        <v>52.24</v>
      </c>
      <c r="C19" s="152">
        <f>C14*E14</f>
        <v>56.32</v>
      </c>
      <c r="D19" s="166">
        <f>D14*E14</f>
        <v>66.8</v>
      </c>
    </row>
    <row r="20" spans="1:11" s="3" customFormat="1" ht="34" customHeight="1" thickBot="1" x14ac:dyDescent="0.2">
      <c r="A20" s="85" t="s">
        <v>11</v>
      </c>
      <c r="B20" s="167">
        <f>B15*E15</f>
        <v>121.85999999999999</v>
      </c>
      <c r="C20" s="196">
        <f>C15*E15</f>
        <v>137.28</v>
      </c>
      <c r="D20" s="167">
        <f>D15*E15</f>
        <v>125.10000000000001</v>
      </c>
    </row>
    <row r="21" spans="1:11" s="9" customFormat="1" ht="42" customHeight="1" thickBot="1" x14ac:dyDescent="0.2">
      <c r="A21" s="24" t="s">
        <v>33</v>
      </c>
      <c r="B21" s="181" t="s">
        <v>29</v>
      </c>
      <c r="C21" s="141" t="s">
        <v>73</v>
      </c>
      <c r="D21" s="142" t="s">
        <v>83</v>
      </c>
      <c r="E21" s="8"/>
      <c r="F21" s="8"/>
      <c r="G21" s="8"/>
      <c r="H21" s="8"/>
      <c r="I21" s="8"/>
      <c r="J21" s="8"/>
      <c r="K21" s="8"/>
    </row>
    <row r="22" spans="1:11" s="3" customFormat="1" ht="34" customHeight="1" thickBot="1" x14ac:dyDescent="0.2">
      <c r="A22" s="35" t="s">
        <v>17</v>
      </c>
      <c r="B22" s="200">
        <f>SUM(B17:B20)</f>
        <v>231</v>
      </c>
      <c r="C22" s="199">
        <f>SUM(C17:C20)</f>
        <v>264</v>
      </c>
      <c r="D22" s="84">
        <f>SUM(D17:D20)</f>
        <v>254.40000000000003</v>
      </c>
    </row>
    <row r="23" spans="1:11" ht="34" customHeight="1" x14ac:dyDescent="0.15">
      <c r="A23" s="30" t="s">
        <v>50</v>
      </c>
      <c r="B23" s="197" t="s">
        <v>24</v>
      </c>
      <c r="C23" s="143">
        <f>C22-B22</f>
        <v>33</v>
      </c>
      <c r="D23" s="19">
        <f>D22-B22</f>
        <v>23.400000000000034</v>
      </c>
    </row>
    <row r="24" spans="1:11" ht="34" customHeight="1" thickBot="1" x14ac:dyDescent="0.2">
      <c r="A24" s="75" t="s">
        <v>49</v>
      </c>
      <c r="B24" s="198"/>
      <c r="C24" s="143">
        <f>C23*12</f>
        <v>396</v>
      </c>
      <c r="D24" s="19">
        <f>D23*12</f>
        <v>280.80000000000041</v>
      </c>
    </row>
    <row r="25" spans="1:11" s="16" customFormat="1" ht="28" customHeight="1" x14ac:dyDescent="0.15">
      <c r="A25" s="218" t="s">
        <v>20</v>
      </c>
      <c r="B25" s="219"/>
      <c r="C25" s="219"/>
      <c r="D25" s="219"/>
    </row>
    <row r="26" spans="1:11" s="16" customFormat="1" ht="28" customHeight="1" thickBot="1" x14ac:dyDescent="0.2">
      <c r="A26" s="221" t="s">
        <v>42</v>
      </c>
      <c r="B26" s="222"/>
      <c r="C26" s="222"/>
      <c r="D26" s="222"/>
    </row>
  </sheetData>
  <mergeCells count="3">
    <mergeCell ref="A25:D25"/>
    <mergeCell ref="A26:D26"/>
    <mergeCell ref="B2:D2"/>
  </mergeCells>
  <pageMargins left="0.75" right="0.75" top="1" bottom="1" header="0.5" footer="0.5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zoomScaleNormal="10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ColWidth="10.6640625" defaultRowHeight="13" x14ac:dyDescent="0.15"/>
  <cols>
    <col min="1" max="1" width="38.33203125" style="1" customWidth="1"/>
    <col min="2" max="4" width="40.83203125" style="1" customWidth="1"/>
    <col min="5" max="5" width="18.83203125" style="1" customWidth="1"/>
    <col min="6" max="16384" width="10.6640625" style="1"/>
  </cols>
  <sheetData>
    <row r="1" spans="1:10" s="6" customFormat="1" ht="44" customHeight="1" thickBot="1" x14ac:dyDescent="0.2">
      <c r="A1" s="21" t="s">
        <v>92</v>
      </c>
      <c r="B1" s="22"/>
      <c r="C1" s="56"/>
      <c r="D1" s="56"/>
      <c r="E1"/>
      <c r="F1" s="7"/>
      <c r="G1" s="7"/>
      <c r="H1" s="7"/>
    </row>
    <row r="2" spans="1:10" s="4" customFormat="1" ht="41" customHeight="1" thickBot="1" x14ac:dyDescent="0.25">
      <c r="A2" s="20"/>
      <c r="B2" s="224" t="s">
        <v>27</v>
      </c>
      <c r="C2" s="225"/>
      <c r="D2" s="225"/>
      <c r="E2"/>
    </row>
    <row r="3" spans="1:10" s="2" customFormat="1" ht="29.25" customHeight="1" thickBot="1" x14ac:dyDescent="0.25">
      <c r="A3" s="18"/>
      <c r="B3" s="38" t="s">
        <v>36</v>
      </c>
      <c r="C3" s="144"/>
      <c r="D3" s="144"/>
      <c r="E3" s="10"/>
    </row>
    <row r="4" spans="1:10" s="9" customFormat="1" ht="42" customHeight="1" thickBot="1" x14ac:dyDescent="0.2">
      <c r="A4" s="26" t="s">
        <v>32</v>
      </c>
      <c r="B4" s="93" t="s">
        <v>29</v>
      </c>
      <c r="C4" s="141" t="s">
        <v>73</v>
      </c>
      <c r="D4" s="142" t="s">
        <v>83</v>
      </c>
      <c r="E4" s="8"/>
      <c r="F4" s="8"/>
      <c r="G4" s="8"/>
      <c r="H4" s="8"/>
      <c r="I4" s="8"/>
      <c r="J4" s="8"/>
    </row>
    <row r="5" spans="1:10" ht="42" customHeight="1" x14ac:dyDescent="0.15">
      <c r="A5" s="43" t="s">
        <v>28</v>
      </c>
      <c r="B5" s="177" t="s">
        <v>52</v>
      </c>
      <c r="C5" s="177" t="s">
        <v>85</v>
      </c>
      <c r="D5" s="173" t="s">
        <v>88</v>
      </c>
      <c r="E5"/>
      <c r="F5"/>
      <c r="G5"/>
      <c r="H5"/>
    </row>
    <row r="6" spans="1:10" s="2" customFormat="1" ht="34.25" customHeight="1" x14ac:dyDescent="0.2">
      <c r="A6" s="40" t="s">
        <v>5</v>
      </c>
      <c r="B6" s="158">
        <v>20</v>
      </c>
      <c r="C6" s="158">
        <v>20</v>
      </c>
      <c r="D6" s="174">
        <v>10</v>
      </c>
    </row>
    <row r="7" spans="1:10" s="2" customFormat="1" ht="34.25" customHeight="1" x14ac:dyDescent="0.2">
      <c r="A7" s="40" t="s">
        <v>13</v>
      </c>
      <c r="B7" s="158">
        <v>20</v>
      </c>
      <c r="C7" s="158">
        <v>20</v>
      </c>
      <c r="D7" s="174">
        <v>25</v>
      </c>
    </row>
    <row r="8" spans="1:10" s="2" customFormat="1" ht="34.25" customHeight="1" thickBot="1" x14ac:dyDescent="0.25">
      <c r="A8" s="40" t="s">
        <v>14</v>
      </c>
      <c r="B8" s="130" t="s">
        <v>53</v>
      </c>
      <c r="C8" s="130" t="s">
        <v>53</v>
      </c>
      <c r="D8" s="130" t="s">
        <v>87</v>
      </c>
    </row>
    <row r="9" spans="1:10" s="2" customFormat="1" ht="34.25" customHeight="1" thickBot="1" x14ac:dyDescent="0.25">
      <c r="A9" s="41" t="s">
        <v>9</v>
      </c>
      <c r="B9" s="178" t="s">
        <v>65</v>
      </c>
      <c r="C9" s="178" t="s">
        <v>86</v>
      </c>
      <c r="D9" s="178" t="s">
        <v>65</v>
      </c>
      <c r="E9" s="50" t="s">
        <v>39</v>
      </c>
    </row>
    <row r="10" spans="1:10" s="2" customFormat="1" ht="21" customHeight="1" thickBot="1" x14ac:dyDescent="0.25">
      <c r="A10" s="47" t="s">
        <v>4</v>
      </c>
      <c r="B10" s="179"/>
      <c r="C10" s="179"/>
      <c r="D10" s="57"/>
      <c r="E10" s="94" t="s">
        <v>24</v>
      </c>
    </row>
    <row r="11" spans="1:10" s="2" customFormat="1" ht="36" customHeight="1" x14ac:dyDescent="0.2">
      <c r="A11" s="46" t="s">
        <v>10</v>
      </c>
      <c r="B11" s="165">
        <v>6.16</v>
      </c>
      <c r="C11" s="165">
        <v>7.45</v>
      </c>
      <c r="D11" s="175">
        <v>8.3000000000000007</v>
      </c>
      <c r="E11" s="51">
        <v>16</v>
      </c>
    </row>
    <row r="12" spans="1:10" s="2" customFormat="1" ht="36" customHeight="1" x14ac:dyDescent="0.2">
      <c r="A12" s="23" t="s">
        <v>25</v>
      </c>
      <c r="B12" s="166">
        <v>11.67</v>
      </c>
      <c r="C12" s="166">
        <v>14.89</v>
      </c>
      <c r="D12" s="143">
        <v>15.7</v>
      </c>
      <c r="E12" s="45">
        <v>4</v>
      </c>
    </row>
    <row r="13" spans="1:10" s="2" customFormat="1" ht="36" customHeight="1" x14ac:dyDescent="0.2">
      <c r="A13" s="23" t="s">
        <v>38</v>
      </c>
      <c r="B13" s="166">
        <v>11.88</v>
      </c>
      <c r="C13" s="166">
        <v>15</v>
      </c>
      <c r="D13" s="143">
        <v>14.5</v>
      </c>
      <c r="E13" s="45">
        <v>11</v>
      </c>
    </row>
    <row r="14" spans="1:10" s="2" customFormat="1" ht="37" customHeight="1" thickBot="1" x14ac:dyDescent="0.25">
      <c r="A14" s="48" t="s">
        <v>11</v>
      </c>
      <c r="B14" s="167">
        <v>18.82</v>
      </c>
      <c r="C14" s="167">
        <v>24.94</v>
      </c>
      <c r="D14" s="176">
        <v>20.5</v>
      </c>
      <c r="E14" s="52">
        <v>21</v>
      </c>
    </row>
    <row r="15" spans="1:10" s="2" customFormat="1" ht="21" customHeight="1" thickBot="1" x14ac:dyDescent="0.25">
      <c r="A15" s="49" t="s">
        <v>19</v>
      </c>
      <c r="B15" s="180"/>
      <c r="C15" s="180"/>
      <c r="D15" s="58"/>
      <c r="E15" s="96"/>
    </row>
    <row r="16" spans="1:10" s="3" customFormat="1" ht="35" customHeight="1" x14ac:dyDescent="0.15">
      <c r="A16" s="36" t="s">
        <v>10</v>
      </c>
      <c r="B16" s="165">
        <f>B11*E11</f>
        <v>98.56</v>
      </c>
      <c r="C16" s="175">
        <f>C11*E11</f>
        <v>119.2</v>
      </c>
      <c r="D16" s="165">
        <f>D11*E11</f>
        <v>132.80000000000001</v>
      </c>
    </row>
    <row r="17" spans="1:8" s="3" customFormat="1" ht="35" customHeight="1" x14ac:dyDescent="0.15">
      <c r="A17" s="23" t="s">
        <v>25</v>
      </c>
      <c r="B17" s="166">
        <f>B12*E12</f>
        <v>46.68</v>
      </c>
      <c r="C17" s="143">
        <f>C12*E12</f>
        <v>59.56</v>
      </c>
      <c r="D17" s="166">
        <f>D12*E12</f>
        <v>62.8</v>
      </c>
    </row>
    <row r="18" spans="1:8" s="3" customFormat="1" ht="35" customHeight="1" x14ac:dyDescent="0.15">
      <c r="A18" s="23" t="s">
        <v>26</v>
      </c>
      <c r="B18" s="166">
        <f>B13*E13</f>
        <v>130.68</v>
      </c>
      <c r="C18" s="143">
        <f>C13*E13</f>
        <v>165</v>
      </c>
      <c r="D18" s="166">
        <f>D13*E13</f>
        <v>159.5</v>
      </c>
    </row>
    <row r="19" spans="1:8" s="3" customFormat="1" ht="35" customHeight="1" thickBot="1" x14ac:dyDescent="0.2">
      <c r="A19" s="37" t="s">
        <v>11</v>
      </c>
      <c r="B19" s="167">
        <f>B14*E14</f>
        <v>395.22</v>
      </c>
      <c r="C19" s="176">
        <f>C14*E14</f>
        <v>523.74</v>
      </c>
      <c r="D19" s="167">
        <f>D14*E14</f>
        <v>430.5</v>
      </c>
    </row>
    <row r="20" spans="1:8" s="9" customFormat="1" ht="42" customHeight="1" thickBot="1" x14ac:dyDescent="0.2">
      <c r="A20" s="26" t="s">
        <v>33</v>
      </c>
      <c r="B20" s="93" t="s">
        <v>29</v>
      </c>
      <c r="C20" s="141" t="s">
        <v>73</v>
      </c>
      <c r="D20" s="142" t="s">
        <v>83</v>
      </c>
      <c r="E20" s="8"/>
      <c r="F20" s="8"/>
      <c r="G20" s="8"/>
      <c r="H20" s="8"/>
    </row>
    <row r="21" spans="1:8" s="3" customFormat="1" ht="36" customHeight="1" thickBot="1" x14ac:dyDescent="0.2">
      <c r="A21" s="35" t="s">
        <v>17</v>
      </c>
      <c r="B21" s="170">
        <f t="shared" ref="B21" si="0">SUM(B16:B19)</f>
        <v>671.1400000000001</v>
      </c>
      <c r="C21" s="165">
        <f t="shared" ref="C21" si="1">SUM(C16:C19)</f>
        <v>867.5</v>
      </c>
      <c r="D21" s="175">
        <f>SUM(D16:D19)</f>
        <v>785.6</v>
      </c>
    </row>
    <row r="22" spans="1:8" ht="34" customHeight="1" x14ac:dyDescent="0.15">
      <c r="A22" s="30" t="s">
        <v>50</v>
      </c>
      <c r="B22" s="171" t="s">
        <v>24</v>
      </c>
      <c r="C22" s="166">
        <f>C21-B21</f>
        <v>196.3599999999999</v>
      </c>
      <c r="D22" s="143">
        <f>D21-B21</f>
        <v>114.45999999999992</v>
      </c>
    </row>
    <row r="23" spans="1:8" ht="34" customHeight="1" thickBot="1" x14ac:dyDescent="0.2">
      <c r="A23" s="75" t="s">
        <v>49</v>
      </c>
      <c r="B23" s="172"/>
      <c r="C23" s="167">
        <f>C22*12</f>
        <v>2356.3199999999988</v>
      </c>
      <c r="D23" s="176">
        <f>D22*12</f>
        <v>1373.5199999999991</v>
      </c>
    </row>
    <row r="24" spans="1:8" s="16" customFormat="1" ht="28" customHeight="1" x14ac:dyDescent="0.15">
      <c r="A24" s="218" t="s">
        <v>20</v>
      </c>
      <c r="B24" s="219"/>
      <c r="C24" s="219"/>
      <c r="D24" s="220"/>
    </row>
    <row r="25" spans="1:8" s="16" customFormat="1" ht="28" customHeight="1" thickBot="1" x14ac:dyDescent="0.2">
      <c r="A25" s="221" t="s">
        <v>42</v>
      </c>
      <c r="B25" s="222"/>
      <c r="C25" s="222"/>
      <c r="D25" s="223"/>
    </row>
  </sheetData>
  <mergeCells count="3">
    <mergeCell ref="A24:D24"/>
    <mergeCell ref="A25:D25"/>
    <mergeCell ref="B2:D2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baseColWidth="10" defaultColWidth="10.6640625" defaultRowHeight="13" x14ac:dyDescent="0.15"/>
  <cols>
    <col min="1" max="1" width="31" style="1" customWidth="1"/>
    <col min="2" max="4" width="35.5" style="1" customWidth="1"/>
    <col min="5" max="16384" width="10.6640625" style="1"/>
  </cols>
  <sheetData>
    <row r="1" spans="1:7" s="6" customFormat="1" ht="44" customHeight="1" thickBot="1" x14ac:dyDescent="0.2">
      <c r="A1" s="55" t="s">
        <v>92</v>
      </c>
      <c r="B1" s="56"/>
      <c r="C1" s="56"/>
      <c r="D1" s="56"/>
      <c r="E1" s="7"/>
    </row>
    <row r="2" spans="1:7" s="4" customFormat="1" ht="41" customHeight="1" thickBot="1" x14ac:dyDescent="0.25">
      <c r="A2" s="20"/>
      <c r="B2" s="224" t="s">
        <v>30</v>
      </c>
      <c r="C2" s="225"/>
      <c r="D2" s="225"/>
    </row>
    <row r="3" spans="1:7" s="2" customFormat="1" ht="29.25" customHeight="1" thickBot="1" x14ac:dyDescent="0.25">
      <c r="A3" s="18"/>
      <c r="B3" s="38" t="s">
        <v>36</v>
      </c>
      <c r="C3" s="63"/>
      <c r="D3" s="63"/>
    </row>
    <row r="4" spans="1:7" s="9" customFormat="1" ht="42" customHeight="1" thickBot="1" x14ac:dyDescent="0.2">
      <c r="A4" s="24" t="s">
        <v>32</v>
      </c>
      <c r="B4" s="93" t="s">
        <v>29</v>
      </c>
      <c r="C4" s="141" t="s">
        <v>73</v>
      </c>
      <c r="D4" s="142" t="s">
        <v>89</v>
      </c>
      <c r="E4" s="8"/>
      <c r="F4" s="8"/>
      <c r="G4" s="8"/>
    </row>
    <row r="5" spans="1:7" s="5" customFormat="1" ht="58" customHeight="1" x14ac:dyDescent="0.15">
      <c r="A5" s="39" t="s">
        <v>12</v>
      </c>
      <c r="B5" s="128" t="s">
        <v>66</v>
      </c>
      <c r="C5" s="59" t="s">
        <v>66</v>
      </c>
      <c r="D5" s="59" t="s">
        <v>66</v>
      </c>
    </row>
    <row r="6" spans="1:7" s="5" customFormat="1" ht="58" customHeight="1" x14ac:dyDescent="0.15">
      <c r="A6" s="40" t="s">
        <v>67</v>
      </c>
      <c r="B6" s="129">
        <v>4.25</v>
      </c>
      <c r="C6" s="60">
        <v>6.85</v>
      </c>
      <c r="D6" s="60">
        <v>5.5</v>
      </c>
    </row>
    <row r="7" spans="1:7" s="5" customFormat="1" ht="58" customHeight="1" x14ac:dyDescent="0.15">
      <c r="A7" s="40" t="s">
        <v>6</v>
      </c>
      <c r="B7" s="130">
        <v>61</v>
      </c>
      <c r="C7" s="61">
        <v>61</v>
      </c>
      <c r="D7" s="61">
        <v>61</v>
      </c>
    </row>
    <row r="8" spans="1:7" s="5" customFormat="1" ht="58" customHeight="1" thickBot="1" x14ac:dyDescent="0.2">
      <c r="A8" s="41" t="s">
        <v>7</v>
      </c>
      <c r="B8" s="131">
        <f t="shared" ref="B8" si="0">50000*B7</f>
        <v>3050000</v>
      </c>
      <c r="C8" s="131">
        <f t="shared" ref="C8:D8" si="1">50000*C7</f>
        <v>3050000</v>
      </c>
      <c r="D8" s="131">
        <f t="shared" si="1"/>
        <v>3050000</v>
      </c>
    </row>
    <row r="9" spans="1:7" s="9" customFormat="1" ht="58" customHeight="1" thickBot="1" x14ac:dyDescent="0.2">
      <c r="A9" s="42"/>
      <c r="B9" s="93" t="s">
        <v>29</v>
      </c>
      <c r="C9" s="141" t="s">
        <v>73</v>
      </c>
      <c r="D9" s="142" t="s">
        <v>83</v>
      </c>
      <c r="E9" s="8"/>
      <c r="F9" s="8"/>
      <c r="G9" s="8"/>
    </row>
    <row r="10" spans="1:7" ht="58" customHeight="1" thickBot="1" x14ac:dyDescent="0.2">
      <c r="A10" s="43" t="s">
        <v>21</v>
      </c>
      <c r="B10" s="208">
        <f>B6*B7</f>
        <v>259.25</v>
      </c>
      <c r="C10" s="125">
        <f>C6*C7</f>
        <v>417.84999999999997</v>
      </c>
      <c r="D10" s="125">
        <f>D6*D7</f>
        <v>335.5</v>
      </c>
    </row>
    <row r="11" spans="1:7" ht="58" customHeight="1" x14ac:dyDescent="0.15">
      <c r="A11" s="30" t="s">
        <v>50</v>
      </c>
      <c r="B11" s="207" t="s">
        <v>24</v>
      </c>
      <c r="C11" s="126">
        <f>C10-B10</f>
        <v>158.59999999999997</v>
      </c>
      <c r="D11" s="126">
        <f>D10-B10</f>
        <v>76.25</v>
      </c>
    </row>
    <row r="12" spans="1:7" ht="58" customHeight="1" x14ac:dyDescent="0.15">
      <c r="A12" s="30" t="s">
        <v>49</v>
      </c>
      <c r="B12" s="132"/>
      <c r="C12" s="126">
        <f>C11*12</f>
        <v>1903.1999999999996</v>
      </c>
      <c r="D12" s="126">
        <f>D11*12</f>
        <v>915</v>
      </c>
    </row>
    <row r="13" spans="1:7" ht="58" customHeight="1" thickBot="1" x14ac:dyDescent="0.2">
      <c r="A13" s="44" t="s">
        <v>0</v>
      </c>
      <c r="B13" s="133" t="s">
        <v>24</v>
      </c>
      <c r="C13" s="127">
        <f>C11/B10</f>
        <v>0.61176470588235277</v>
      </c>
      <c r="D13" s="127">
        <f>D11/C10</f>
        <v>0.18248175182481755</v>
      </c>
    </row>
    <row r="14" spans="1:7" s="16" customFormat="1" ht="28" customHeight="1" x14ac:dyDescent="0.15">
      <c r="A14" s="218" t="s">
        <v>20</v>
      </c>
      <c r="B14" s="219"/>
      <c r="C14" s="219"/>
      <c r="D14" s="219"/>
    </row>
    <row r="15" spans="1:7" s="16" customFormat="1" ht="28" customHeight="1" thickBot="1" x14ac:dyDescent="0.2">
      <c r="A15" s="221" t="s">
        <v>42</v>
      </c>
      <c r="B15" s="222"/>
      <c r="C15" s="222"/>
      <c r="D15" s="222"/>
    </row>
  </sheetData>
  <mergeCells count="3">
    <mergeCell ref="B2:D2"/>
    <mergeCell ref="A14:D14"/>
    <mergeCell ref="A15:D15"/>
  </mergeCells>
  <phoneticPr fontId="1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DENTAL PPO</vt:lpstr>
      <vt:lpstr>DENTAL HMO</vt:lpstr>
      <vt:lpstr>VISION</vt:lpstr>
      <vt:lpstr>BASIC LIFE-ER PAID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C. Rasmussen</dc:creator>
  <cp:lastModifiedBy>Robert Rasmussen</cp:lastModifiedBy>
  <dcterms:created xsi:type="dcterms:W3CDTF">2013-05-30T18:24:30Z</dcterms:created>
  <dcterms:modified xsi:type="dcterms:W3CDTF">2023-06-20T22:14:32Z</dcterms:modified>
</cp:coreProperties>
</file>